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ettaglio per capitoli" sheetId="1" r:id="rId1"/>
    <sheet name="dettaglio per titoli e capitoli" sheetId="2" r:id="rId2"/>
  </sheets>
  <definedNames>
    <definedName name="_xlnm._FilterDatabase" localSheetId="0" hidden="1">'dettaglio per capitoli'!$A$2:$Y$108</definedName>
    <definedName name="_xlnm._FilterDatabase" localSheetId="1" hidden="1">'dettaglio per titoli e capitoli'!$A$2:$Z$115</definedName>
    <definedName name="_xlnm.Print_Titles" localSheetId="0">'dettaglio per capitoli'!$1:$2</definedName>
    <definedName name="_xlnm.Print_Titles" localSheetId="1">'dettaglio per titoli e capitoli'!$1:$2</definedName>
  </definedNames>
  <calcPr fullCalcOnLoad="1"/>
</workbook>
</file>

<file path=xl/sharedStrings.xml><?xml version="1.0" encoding="utf-8"?>
<sst xmlns="http://schemas.openxmlformats.org/spreadsheetml/2006/main" count="699" uniqueCount="213">
  <si>
    <t>codice di bilancio</t>
  </si>
  <si>
    <t>denominazione</t>
  </si>
  <si>
    <t>responsabile</t>
  </si>
  <si>
    <t>totale incassato</t>
  </si>
  <si>
    <t>0.00.00.00.000</t>
  </si>
  <si>
    <t>AVANZO SPESA CORRENTE</t>
  </si>
  <si>
    <t>AVANZO PER SPESE DI INVESTIMENTO</t>
  </si>
  <si>
    <t>F.P.V. SPESE CORRENTI</t>
  </si>
  <si>
    <t>F.P.V. SPESE IN CONTO CAPITALE</t>
  </si>
  <si>
    <t>FONDO INIZIALE DI CASSA</t>
  </si>
  <si>
    <t>1.01.01.53.001</t>
  </si>
  <si>
    <t>IMPOSTA COMUNALE SULLA PUBBLICITA'</t>
  </si>
  <si>
    <t>1.01.01.16.001</t>
  </si>
  <si>
    <t>ADDIZIONALE COMUNALE IRPEF</t>
  </si>
  <si>
    <t>1.01.01.08.002</t>
  </si>
  <si>
    <t>I.C.I. - ATTIVITA' DI RECUPERO SU ANNI PRECEDENTI</t>
  </si>
  <si>
    <t>1.01.04.99.999</t>
  </si>
  <si>
    <t>5 PER MILLE PER ATTIVITA' SOCIALI DEI COMUNI</t>
  </si>
  <si>
    <t>1.01.01.52.001</t>
  </si>
  <si>
    <t>TASSA OCCUPAZIONE TEMPORANEA DI SPAZI ED AREE PUBBLICHE</t>
  </si>
  <si>
    <t>1.03.01.01.001</t>
  </si>
  <si>
    <t>FONDO SPERIMENTALE DI RIEQUILIBRIO/FONDO DI SOLIDARIETA' COMUNALE</t>
  </si>
  <si>
    <t>1.01.01.06.001</t>
  </si>
  <si>
    <t>IMPOSTA MUNICIPALE PROPRIA (IMU)</t>
  </si>
  <si>
    <t>1.01.01.06.002</t>
  </si>
  <si>
    <t>ATTIVITA' DI RECUPERO I.M.U. ANNI PRECEDENTI</t>
  </si>
  <si>
    <t>1.01.01.76.002</t>
  </si>
  <si>
    <t>TASI - SERVIZI INDIVISIBILI</t>
  </si>
  <si>
    <t>TRIBUTO PER SERVIZI INDIVISIBILI (TASI) RISCOSSO A SEGUITO DI ATTIVITA' DI VERIFICA E CONTROLLO</t>
  </si>
  <si>
    <t>2.01.01.01.001</t>
  </si>
  <si>
    <t>ATTRIBUZIONE DALLO STATO DI SOMME IN SOSTITUZIONE DI TRIBUTI , CONTRIBUTI SOPPRESSI</t>
  </si>
  <si>
    <t>CONTRIBUTO PER MINOR GETTITO IMU</t>
  </si>
  <si>
    <t>CONTRIBUTO DISINFESTAZIONE E SANIFICAZIONE ART 114 DL 18 DEL 2020</t>
  </si>
  <si>
    <t>TRASFERIMENTO COMPENSATIVO IMU SETTORE TURISTICO ART 177 C 2 DL 34 DEL 2020</t>
  </si>
  <si>
    <t>TRASFERIMENTO COMPENSATIVO MINORI ENTRATE TOSAP ART 181, C 5 DL 34 DEL 2020</t>
  </si>
  <si>
    <t>FONDO EMERGENZA SANITARIA PER FUNZIONI FONDAMENTALI (ART. 106 D.L. 34/2020 E ART. 39 D.L. 104/2020)</t>
  </si>
  <si>
    <t>CONTRIBUTO DALLO STATO PER LIBRI DI TESTO</t>
  </si>
  <si>
    <t>FONDO FINANZIAMENTO LAVORO STRAORDINARIO POLIZIA LOCALE ART 115 DEL 18 DEL 2020</t>
  </si>
  <si>
    <t>CONTRIBUTO IN CONTO INTERESSI SU OPERAZIONI DI INDEBITAMENTO (ART 1, C. 540, LS 190/14)</t>
  </si>
  <si>
    <t>RIMBORSO DALLO STATO PER SPESE ELETTORALI</t>
  </si>
  <si>
    <t>RIMBORSO MINISTERO DIFFERENZIALE INDENNITA' POSIZIONE SEGRETARIO COMUNALE</t>
  </si>
  <si>
    <t>FONDO DI SOLIDARIETA' ALIMENTARE</t>
  </si>
  <si>
    <t>CONTRIBUTO STATALE PER CENTRI ESTIVI DIURNI E SERVIZI SOCIOEDUCATIVI</t>
  </si>
  <si>
    <t>CONTRIBUTO EUROPEO PER NUOVO POLO CULTURALE fondo cipe</t>
  </si>
  <si>
    <t>2.01.05.01.999</t>
  </si>
  <si>
    <t>CONTRIBUTO EUROPEO PER NUOVO POLO CULTURALE fondo europeo</t>
  </si>
  <si>
    <t>2.01.01.02.001</t>
  </si>
  <si>
    <t>CONTRIBUTO REGIONALE FAMIGLIE</t>
  </si>
  <si>
    <t>CONTRIBUTO REGIONALE PER ACCESSO ALLE ABITAZIONI IN LOCAZIONE (L. 431/1998) ED ELIMINAZIONE BARRIERE ARCHITETTONICHE (L. 13/1989)</t>
  </si>
  <si>
    <t>CONTRIBUTI REGIONALI IN AMBITO SOCIALE</t>
  </si>
  <si>
    <t>2.01.01.02.003</t>
  </si>
  <si>
    <t>RIMBORSO DALLA REGIONE PER SPESE ELETTORALI</t>
  </si>
  <si>
    <t>TRASFERIMENTI DELLA REGIONE PER ASSISTENZA DOMICILIARE</t>
  </si>
  <si>
    <t>2.01.01.01.013</t>
  </si>
  <si>
    <t>RIMBORSO DALL'ISTAT PER CENSIMENTI</t>
  </si>
  <si>
    <t>CONTRIBUTO DA COMUNI GESTIONE COMMISSIONE INTERCOMUNALE SUI SENTIERI DEGLI EZZELINI</t>
  </si>
  <si>
    <t>2.01.01.02.011</t>
  </si>
  <si>
    <t>CONTRIBUTI ASL PER ELIMINAZIONE BARRIERE ARCHITETTONICHE</t>
  </si>
  <si>
    <t>3.01.02.01.032</t>
  </si>
  <si>
    <t>DIRITTI DI SEGRETERIA E ROGITO</t>
  </si>
  <si>
    <t>3.01.02.01.035</t>
  </si>
  <si>
    <t>NUOVI DIRITTI DI SEGRETERIA</t>
  </si>
  <si>
    <t>RESP. AREA URBANISTICA - COMMERCIO</t>
  </si>
  <si>
    <t>NUOVI DIRITTI DI SEGRETERIA PER CONCESSIONI, PRATICHE UFFICIO TECNICO</t>
  </si>
  <si>
    <t>DIRITTI PER IL RILASCIO DI CARTE D'IDENTITA'</t>
  </si>
  <si>
    <t>3.01.03.01.003</t>
  </si>
  <si>
    <t>PROVENTI DA MATRIMONI</t>
  </si>
  <si>
    <t>3.01.02.01.016</t>
  </si>
  <si>
    <t>PROVENTI DEI SERVIZI DI ASSISTENZA SCOLASTICA (TRASPORTO ALUNNI)</t>
  </si>
  <si>
    <t>PROVENTI GESTIONE SERVIZIO VIGILANZA SCUOLABUS</t>
  </si>
  <si>
    <t>3.01.02.01.008</t>
  </si>
  <si>
    <t>PROVENTI GESTIONE MENSA SCOLASTICA</t>
  </si>
  <si>
    <t>3.02.02.01.004</t>
  </si>
  <si>
    <t>PROVENTI DA MULTE, AMMENDE E OBLAZIONI A CARICO DELLE FAMIGLIE</t>
  </si>
  <si>
    <t>3.02.03.01.004</t>
  </si>
  <si>
    <t>3.02.02.01.002</t>
  </si>
  <si>
    <t>PROVENTI DA MULTE E SANZIONI PER VIOLAZIONI DEL CODICE DELLA STRADA A CARICO DELLE FAMIGLIE</t>
  </si>
  <si>
    <t>3.02.03.01.002</t>
  </si>
  <si>
    <t>PROVENTI DA MULTE E SANZIONI PER VIOLAZIONI DELLE NORME DEL CODICE DELLA STRADA A CARICO DELLE IMPRESE</t>
  </si>
  <si>
    <t>3.01.02.01.006</t>
  </si>
  <si>
    <t>PROVENTI VARI DELLA GESTIONE DEGLI IMPIANTI SPORTIVI (PISCINE, TENNIS, ECC.) IMPIANTO DI VIA MOLINARE</t>
  </si>
  <si>
    <t>PROVENTI IMPIANTI SPORTIVI (PALESTRE)</t>
  </si>
  <si>
    <t>AFFITTO BENI COMUNALI</t>
  </si>
  <si>
    <t>3.01.03.02.001</t>
  </si>
  <si>
    <t>3.03.03.04.001</t>
  </si>
  <si>
    <t>INTERESSI ATTIVI</t>
  </si>
  <si>
    <t>PROVENTI DA GESTORE SERVIZI ENERGETICI</t>
  </si>
  <si>
    <t>3.05.99.99.999</t>
  </si>
  <si>
    <t>3.05.02.02.002</t>
  </si>
  <si>
    <t>RIMBORSO DALL'ERARIO PER CREDITO IVA NUOVO</t>
  </si>
  <si>
    <t>3.05.99.03.001</t>
  </si>
  <si>
    <t>ENTRATE PER STERILIZZAZIONE CONTABILE IVA NUOVO (REVERSE CHARGE)</t>
  </si>
  <si>
    <t>3.05.02.01.001</t>
  </si>
  <si>
    <t>RIMBORSO SOMME PER SEGRETERIA CONVENZIONATA</t>
  </si>
  <si>
    <t>RIMBORSO PER PERSONALE COMANDATO</t>
  </si>
  <si>
    <t>2.01.01.02.000</t>
  </si>
  <si>
    <t>RIMBORSO DA ALTRE AMMINISTRAZIONE PER SERVIZI EROGATI IN AMBITO SOCIALE</t>
  </si>
  <si>
    <t>3.05.02.04.001</t>
  </si>
  <si>
    <t>RIMBORSO DAGLI ABBIENTI DELLE SPESE DI RICOVERO INABILI AL LAVORO</t>
  </si>
  <si>
    <t>3.01.02.01.024</t>
  </si>
  <si>
    <t>RIMBORSO SPESE PER I SERVIZI SOCIO-ASSISTENZIALI AGLI ANZIAN I - ASSISTENZA DOMICILIARE</t>
  </si>
  <si>
    <t>3.05.02.04.000</t>
  </si>
  <si>
    <t>CONCORSI, RIMBORSI E RECUPERI VARI</t>
  </si>
  <si>
    <t>3.05.02.03.000</t>
  </si>
  <si>
    <t>RIMBORSI, RECUPERI E RESTITUZIONI DI SOMME NON DOVUTE O INCASSATE IN ECCESSO</t>
  </si>
  <si>
    <t>3.05.99.02.001</t>
  </si>
  <si>
    <t>ENTRATA FIGURATIVA PER INCENTIVI MERLONI</t>
  </si>
  <si>
    <t>3.05.01.01.000</t>
  </si>
  <si>
    <t>CONTRIBUTO DA PRIVATI PER MANIFESTAZIONI CULTURALI</t>
  </si>
  <si>
    <t>RIMBORSI VARI DA ASSICURAZIONI, PER DANNI AL PATRIMONIO, ECC.</t>
  </si>
  <si>
    <t>4.03.11.01.001</t>
  </si>
  <si>
    <t>MONETIZZAZIONI STANDARDS URBANISTICI DA FAMIGLIE</t>
  </si>
  <si>
    <t>4.03.12.99.999</t>
  </si>
  <si>
    <t>MONETIZZAZIONE STANDARDS URBANISTICI DA IMPRESE</t>
  </si>
  <si>
    <t>4.04.02.01.000</t>
  </si>
  <si>
    <t>ALIENAZIONE DI AREE DITTA MU.BRE. COSTRUZIONI</t>
  </si>
  <si>
    <t>ALIENAZIONE AREE</t>
  </si>
  <si>
    <t>4.03.12.02.001</t>
  </si>
  <si>
    <t>4.01.01.01.001</t>
  </si>
  <si>
    <t>CONDONI EDILIZI E SANATORIA OPERE EDILIZIE ABUSIVE</t>
  </si>
  <si>
    <t>4.02.01.01.001</t>
  </si>
  <si>
    <t>CONTRIBUTO STATALE PER MIGLIORAMENTO SISMICO DEL MUNICIPIO</t>
  </si>
  <si>
    <t>CONTRIBUTO STATALE PER REALIZZAIONE NUOVO PLESSO SCOLASTICO</t>
  </si>
  <si>
    <t>CONTRIBUTO STATALE PER MESSA IN SICUREZZA E MANUTENZIONE STRAORDINARIA SCUOLA MEDIA</t>
  </si>
  <si>
    <t>CONTRIBUTO MIUR PER ARREDO SCUOLE (COVID)</t>
  </si>
  <si>
    <t>CONTRIBUTO STATALI DESTINATI AI COMUNI PER MESSA IN SICUREZZA PATRIMONIO ED EFFICENTAMENTO ENERGETICO</t>
  </si>
  <si>
    <t>CONTRIBUTO STATALE PER PROGETTAZIONE COMPLETAMENTO POLO SCOLASTICO</t>
  </si>
  <si>
    <t>CONTRIBUTO STATALE PER RISTRUTTURAZIONE IMPIANTI SPORTIVI VIA MOLINARE</t>
  </si>
  <si>
    <t>4.02.01.02.001</t>
  </si>
  <si>
    <t>CONTRIBUTO REGIONALE SENTIERO EZZELINI</t>
  </si>
  <si>
    <t>CONTRIBUTO REGIONALE ADEGUAMENTO SISMICO MUNICIPIO 2° STRALCIO</t>
  </si>
  <si>
    <t>CONTRIBUTO IST. REG. VILLE VENETE PER RESTAURO CONSERVATIVO VILLA PRIULI (DECRETO 268/2019)</t>
  </si>
  <si>
    <t>4.05.01.01.001</t>
  </si>
  <si>
    <t>PROVENTI CONCESSIONI AD EDIFICARE E SANZIONI URBANISTICHE E RELATIVE SANZIONI</t>
  </si>
  <si>
    <t>CONTRIBUTO REGIONALI PER PISTE CICLABILI</t>
  </si>
  <si>
    <t>CONTRIBUTO REGIONALE PER INTERVENTI DI SICUREZZA STRADALE</t>
  </si>
  <si>
    <t>TRASFERIMENTO CONTARINA PER SERVIZI CIMITERIALI CAPPELLE GENTILIZIE</t>
  </si>
  <si>
    <t>4.02.01.02.002</t>
  </si>
  <si>
    <t>CONTRIBUTO PROVINCIALE PER REALIZZAZIONE ROTATORIA VIA MASACCIO VIA CA' LEONCINO VIA MONTEGRAPPA</t>
  </si>
  <si>
    <t>7.01.01.01.001</t>
  </si>
  <si>
    <t>ANTICIPAZIONE DI TESORERIA PER NORMALE GESTIONE DEL BILANCIO</t>
  </si>
  <si>
    <t>6.03.01.01.999</t>
  </si>
  <si>
    <t>MUTUO PER REALIZZAZIONE NUOVO PLESSO SCOLASTICO</t>
  </si>
  <si>
    <t>6.03.01.04.000</t>
  </si>
  <si>
    <t>MUTUO PER LA REALIZZAZIONE ROTATORIA VIA MASACCIO VIA MONTEGRAPPA VIA CA LEONCINO</t>
  </si>
  <si>
    <t>MUTUO PER LA REALIZZAZIONE DI VIA GRANDE</t>
  </si>
  <si>
    <t>9.01.02.02.001</t>
  </si>
  <si>
    <t>RITENUTE PREVIDENZIALI, ASSISTENZIALI, ECC. A CARICO DEL PER SONALE</t>
  </si>
  <si>
    <t>9.01.02.01.001</t>
  </si>
  <si>
    <t>RITENUTA ALLA FONTE IRPEF A CARICO DEL PERSONALE SU STIPENDI INDENNITA' ECC.</t>
  </si>
  <si>
    <t>9.01.01.99.999</t>
  </si>
  <si>
    <t>RITENUTE AL PERSONALE PER CONTO DI TERZI</t>
  </si>
  <si>
    <t>9.01.99.01.001</t>
  </si>
  <si>
    <t>ENTRATE A SEGUITO DI SPESE NON ANDATE A BUON FINE</t>
  </si>
  <si>
    <t>9.02.04.01.001</t>
  </si>
  <si>
    <t>DEPOSITI CAUZIONALI</t>
  </si>
  <si>
    <t>9.01.03.01.001</t>
  </si>
  <si>
    <t>RITENUTE ALLA FONTE IRPEF SU INDENNITA' DI CARICA, COMPENSI A PROFESSIONISTI ECC.</t>
  </si>
  <si>
    <t>9.02.99.99.999</t>
  </si>
  <si>
    <t>CORRISPETTIVO CARTE D'IDENTITA' DA RIVERSARE ALLO STATO</t>
  </si>
  <si>
    <t>ENTRATE PER CONTO DI TERZI</t>
  </si>
  <si>
    <t>9.02.02.01.000</t>
  </si>
  <si>
    <t>SERVIZI PER CONTO DELLO STATO</t>
  </si>
  <si>
    <t>RITENUTA PER SCISSIONE CONTABILE IVA (SPLIT PAYMENT IN AMBITO ISTITUZIONALE)</t>
  </si>
  <si>
    <t>RITENUTE PER SCISSIONE CONTABILE IVA (SPLIT PAYMENT IN AMBITO COMMERCIALE)</t>
  </si>
  <si>
    <t>9.01.01.02.001</t>
  </si>
  <si>
    <t>9.01.99.03.001</t>
  </si>
  <si>
    <t>GESTIONE DI FONDI PER IL SERVIZIO DI ECONOMATO</t>
  </si>
  <si>
    <t>DEPOSITI PER SPESE CONTRATTUALI E DI ASTE</t>
  </si>
  <si>
    <t>tipologia</t>
  </si>
  <si>
    <t>categoria</t>
  </si>
  <si>
    <t>RESIDUI      da riportare</t>
  </si>
  <si>
    <t>capitolo</t>
  </si>
  <si>
    <t>GESTIONE RESIDUI</t>
  </si>
  <si>
    <t xml:space="preserve">importo assestato </t>
  </si>
  <si>
    <t>importo accertato</t>
  </si>
  <si>
    <t>importo incassato</t>
  </si>
  <si>
    <t>stanziamento iniziale</t>
  </si>
  <si>
    <t xml:space="preserve">variazioni </t>
  </si>
  <si>
    <t xml:space="preserve">importo accertato </t>
  </si>
  <si>
    <t>GESTIONE COMPETENZA</t>
  </si>
  <si>
    <t>RESIDUO             da riportare</t>
  </si>
  <si>
    <t>maggiori (+) minori (-) accertamenti</t>
  </si>
  <si>
    <t>GESTIONE DI CASSA</t>
  </si>
  <si>
    <t>importo assestato</t>
  </si>
  <si>
    <t>titoli</t>
  </si>
  <si>
    <t>articolo</t>
  </si>
  <si>
    <t>cod. resp.</t>
  </si>
  <si>
    <t>RAGIONERIA TRIBUTI</t>
  </si>
  <si>
    <t>AREA URBANISTICA - COMMERCIO</t>
  </si>
  <si>
    <t>POLIZIA LOCALE</t>
  </si>
  <si>
    <t>AREA TECNICA MANUTENTIVA</t>
  </si>
  <si>
    <t>SERVIZIO FINANZIARIO - SEGRETERIA</t>
  </si>
  <si>
    <t>POLIZIA LOCALE - ANAGRAFE STATO CIVILE</t>
  </si>
  <si>
    <t>POLIZIA LOCALE - SOCIALE</t>
  </si>
  <si>
    <t>AREA TECNICA MANUTENTIVA - ISTRUZIONE</t>
  </si>
  <si>
    <t>al netto avanzo di amministrazione applicato ed FPV</t>
  </si>
  <si>
    <t>Totale complessivo</t>
  </si>
  <si>
    <t>1 Tot</t>
  </si>
  <si>
    <t>0 Tot</t>
  </si>
  <si>
    <t>2 Tot</t>
  </si>
  <si>
    <t>3 Tot</t>
  </si>
  <si>
    <t>9 Tot</t>
  </si>
  <si>
    <t>4 Tot</t>
  </si>
  <si>
    <t>6 Tot</t>
  </si>
  <si>
    <t>7 Tot</t>
  </si>
  <si>
    <t>Entrate correnti di natura tributaria, contributiva e perequativa</t>
  </si>
  <si>
    <t>Trasferimenti correnti</t>
  </si>
  <si>
    <t>Entrate extratributarie</t>
  </si>
  <si>
    <t>Entrate in conto capitale</t>
  </si>
  <si>
    <t>Accensione Prestiti</t>
  </si>
  <si>
    <t>Anticipazioni da istituto tesoriere/cassiere</t>
  </si>
  <si>
    <t>Entrate per conto terzi e partite di giro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</si>
</sst>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_ ;[Red]\-0.00\ "/>
    <numFmt numFmtId="169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theme="0"/>
      </left>
      <right style="thin">
        <color theme="0"/>
      </right>
      <top style="thin">
        <color rgb="FF305E9A"/>
      </top>
      <bottom style="thin">
        <color rgb="FF305E9A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305E9A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305E9A"/>
      </left>
      <right style="thin">
        <color rgb="FF305E9A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05E9A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rgb="FF305E9A"/>
      </top>
      <bottom style="thin">
        <color theme="0"/>
      </bottom>
    </border>
    <border>
      <left>
        <color indexed="63"/>
      </left>
      <right>
        <color indexed="63"/>
      </right>
      <top style="thin">
        <color rgb="FF305E9A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305E9A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rgb="FF305E9A"/>
      </bottom>
    </border>
    <border>
      <left style="thin">
        <color rgb="FF305E9A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9" fontId="49" fillId="0" borderId="10" xfId="0" applyNumberFormat="1" applyFont="1" applyBorder="1" applyAlignment="1">
      <alignment/>
    </xf>
    <xf numFmtId="169" fontId="49" fillId="2" borderId="10" xfId="0" applyNumberFormat="1" applyFont="1" applyFill="1" applyBorder="1" applyAlignment="1">
      <alignment/>
    </xf>
    <xf numFmtId="169" fontId="49" fillId="13" borderId="10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69" fontId="49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9" fontId="51" fillId="0" borderId="10" xfId="0" applyNumberFormat="1" applyFont="1" applyBorder="1" applyAlignment="1">
      <alignment wrapText="1"/>
    </xf>
    <xf numFmtId="169" fontId="52" fillId="2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69" fontId="51" fillId="13" borderId="10" xfId="0" applyNumberFormat="1" applyFont="1" applyFill="1" applyBorder="1" applyAlignment="1">
      <alignment wrapText="1"/>
    </xf>
    <xf numFmtId="169" fontId="51" fillId="0" borderId="10" xfId="0" applyNumberFormat="1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wrapText="1"/>
    </xf>
    <xf numFmtId="0" fontId="48" fillId="6" borderId="10" xfId="0" applyFont="1" applyFill="1" applyBorder="1" applyAlignment="1">
      <alignment wrapText="1"/>
    </xf>
    <xf numFmtId="169" fontId="49" fillId="6" borderId="10" xfId="0" applyNumberFormat="1" applyFont="1" applyFill="1" applyBorder="1" applyAlignment="1">
      <alignment wrapText="1"/>
    </xf>
    <xf numFmtId="169" fontId="49" fillId="34" borderId="10" xfId="0" applyNumberFormat="1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169" fontId="51" fillId="0" borderId="14" xfId="0" applyNumberFormat="1" applyFont="1" applyFill="1" applyBorder="1" applyAlignment="1">
      <alignment wrapText="1"/>
    </xf>
    <xf numFmtId="169" fontId="49" fillId="0" borderId="14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4" xfId="0" applyFont="1" applyBorder="1" applyAlignment="1">
      <alignment wrapText="1"/>
    </xf>
    <xf numFmtId="0" fontId="48" fillId="6" borderId="14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wrapText="1"/>
    </xf>
    <xf numFmtId="0" fontId="54" fillId="0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wrapText="1"/>
    </xf>
    <xf numFmtId="0" fontId="54" fillId="34" borderId="23" xfId="0" applyFont="1" applyFill="1" applyBorder="1" applyAlignment="1">
      <alignment horizontal="center" wrapText="1"/>
    </xf>
    <xf numFmtId="0" fontId="54" fillId="34" borderId="24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showGridLines="0" zoomScalePageLayoutView="0" workbookViewId="0" topLeftCell="A1">
      <pane xSplit="7" ySplit="2" topLeftCell="H4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G42" sqref="G42"/>
    </sheetView>
  </sheetViews>
  <sheetFormatPr defaultColWidth="9.140625" defaultRowHeight="15"/>
  <cols>
    <col min="1" max="1" width="14.57421875" style="1" customWidth="1"/>
    <col min="2" max="2" width="3.57421875" style="10" customWidth="1"/>
    <col min="3" max="4" width="3.7109375" style="10" customWidth="1"/>
    <col min="5" max="5" width="6.00390625" style="1" customWidth="1"/>
    <col min="6" max="6" width="3.28125" style="1" customWidth="1"/>
    <col min="7" max="7" width="63.28125" style="1" customWidth="1"/>
    <col min="8" max="8" width="3.57421875" style="1" customWidth="1"/>
    <col min="9" max="9" width="26.140625" style="2" customWidth="1"/>
    <col min="10" max="11" width="13.8515625" style="1" customWidth="1"/>
    <col min="12" max="12" width="15.00390625" style="1" customWidth="1"/>
    <col min="13" max="13" width="14.421875" style="1" bestFit="1" customWidth="1"/>
    <col min="14" max="14" width="12.8515625" style="1" customWidth="1"/>
    <col min="15" max="15" width="1.1484375" style="15" customWidth="1"/>
    <col min="16" max="16" width="14.8515625" style="1" customWidth="1"/>
    <col min="17" max="17" width="13.7109375" style="1" customWidth="1"/>
    <col min="18" max="18" width="14.57421875" style="1" customWidth="1"/>
    <col min="19" max="19" width="13.8515625" style="1" customWidth="1"/>
    <col min="20" max="20" width="14.57421875" style="1" customWidth="1"/>
    <col min="21" max="21" width="13.8515625" style="1" customWidth="1"/>
    <col min="22" max="22" width="14.00390625" style="1" customWidth="1"/>
    <col min="23" max="23" width="0.9921875" style="15" customWidth="1"/>
    <col min="24" max="24" width="14.8515625" style="1" bestFit="1" customWidth="1"/>
    <col min="25" max="25" width="13.8515625" style="1" customWidth="1"/>
    <col min="26" max="16384" width="9.140625" style="1" customWidth="1"/>
  </cols>
  <sheetData>
    <row r="1" spans="1:25" ht="15">
      <c r="A1" s="43" t="s">
        <v>0</v>
      </c>
      <c r="B1" s="45" t="s">
        <v>185</v>
      </c>
      <c r="C1" s="45" t="s">
        <v>169</v>
      </c>
      <c r="D1" s="45" t="s">
        <v>170</v>
      </c>
      <c r="E1" s="45" t="s">
        <v>172</v>
      </c>
      <c r="F1" s="45" t="s">
        <v>186</v>
      </c>
      <c r="G1" s="47" t="s">
        <v>1</v>
      </c>
      <c r="H1" s="45" t="s">
        <v>187</v>
      </c>
      <c r="I1" s="49" t="s">
        <v>2</v>
      </c>
      <c r="J1" s="40" t="s">
        <v>173</v>
      </c>
      <c r="K1" s="41"/>
      <c r="L1" s="41"/>
      <c r="M1" s="41"/>
      <c r="N1" s="42"/>
      <c r="O1" s="12"/>
      <c r="P1" s="40" t="s">
        <v>180</v>
      </c>
      <c r="Q1" s="41"/>
      <c r="R1" s="41"/>
      <c r="S1" s="41"/>
      <c r="T1" s="41"/>
      <c r="U1" s="41"/>
      <c r="V1" s="42"/>
      <c r="X1" s="40" t="s">
        <v>183</v>
      </c>
      <c r="Y1" s="41"/>
    </row>
    <row r="2" spans="1:25" s="3" customFormat="1" ht="45">
      <c r="A2" s="44"/>
      <c r="B2" s="46"/>
      <c r="C2" s="46"/>
      <c r="D2" s="46"/>
      <c r="E2" s="46"/>
      <c r="F2" s="46"/>
      <c r="G2" s="48"/>
      <c r="H2" s="46"/>
      <c r="I2" s="50"/>
      <c r="J2" s="11" t="s">
        <v>174</v>
      </c>
      <c r="K2" s="11" t="s">
        <v>175</v>
      </c>
      <c r="L2" s="11" t="s">
        <v>182</v>
      </c>
      <c r="M2" s="11" t="s">
        <v>176</v>
      </c>
      <c r="N2" s="11" t="s">
        <v>171</v>
      </c>
      <c r="O2" s="13"/>
      <c r="P2" s="11" t="s">
        <v>177</v>
      </c>
      <c r="Q2" s="11" t="s">
        <v>178</v>
      </c>
      <c r="R2" s="11" t="s">
        <v>174</v>
      </c>
      <c r="S2" s="11" t="s">
        <v>179</v>
      </c>
      <c r="T2" s="11" t="s">
        <v>182</v>
      </c>
      <c r="U2" s="11" t="s">
        <v>176</v>
      </c>
      <c r="V2" s="11" t="s">
        <v>181</v>
      </c>
      <c r="W2" s="9"/>
      <c r="X2" s="11" t="s">
        <v>184</v>
      </c>
      <c r="Y2" s="11" t="s">
        <v>3</v>
      </c>
    </row>
    <row r="3" spans="1:25" ht="28.5">
      <c r="A3" s="18" t="s">
        <v>4</v>
      </c>
      <c r="B3" s="23" t="str">
        <f aca="true" t="shared" si="0" ref="B3:B66">MID($A3,1,1)</f>
        <v>0</v>
      </c>
      <c r="C3" s="23" t="str">
        <f aca="true" t="shared" si="1" ref="C3:C66">MID($A3,3,2)</f>
        <v>00</v>
      </c>
      <c r="D3" s="23" t="str">
        <f aca="true" t="shared" si="2" ref="D3:D66">MID($A3,6,2)</f>
        <v>00</v>
      </c>
      <c r="E3" s="18">
        <v>1</v>
      </c>
      <c r="F3" s="18">
        <v>1</v>
      </c>
      <c r="G3" s="18" t="s">
        <v>5</v>
      </c>
      <c r="H3" s="18">
        <v>1</v>
      </c>
      <c r="I3" s="19" t="s">
        <v>188</v>
      </c>
      <c r="J3" s="16">
        <v>0</v>
      </c>
      <c r="K3" s="16">
        <v>0</v>
      </c>
      <c r="L3" s="16">
        <f aca="true" t="shared" si="3" ref="L3:L66">K3-J3</f>
        <v>0</v>
      </c>
      <c r="M3" s="16">
        <v>0</v>
      </c>
      <c r="N3" s="20">
        <f aca="true" t="shared" si="4" ref="N3:N66">K3-M3</f>
        <v>0</v>
      </c>
      <c r="O3" s="21"/>
      <c r="P3" s="16">
        <v>0</v>
      </c>
      <c r="Q3" s="16">
        <v>43500</v>
      </c>
      <c r="R3" s="16">
        <v>43500</v>
      </c>
      <c r="S3" s="16">
        <v>0</v>
      </c>
      <c r="T3" s="16">
        <f>S3-R3+R3</f>
        <v>0</v>
      </c>
      <c r="U3" s="16">
        <v>0</v>
      </c>
      <c r="V3" s="16">
        <v>0</v>
      </c>
      <c r="W3" s="21"/>
      <c r="X3" s="16">
        <v>0</v>
      </c>
      <c r="Y3" s="16">
        <v>0</v>
      </c>
    </row>
    <row r="4" spans="1:25" ht="28.5">
      <c r="A4" s="18" t="s">
        <v>4</v>
      </c>
      <c r="B4" s="23" t="str">
        <f t="shared" si="0"/>
        <v>0</v>
      </c>
      <c r="C4" s="23" t="str">
        <f t="shared" si="1"/>
        <v>00</v>
      </c>
      <c r="D4" s="23" t="str">
        <f t="shared" si="2"/>
        <v>00</v>
      </c>
      <c r="E4" s="18">
        <v>1</v>
      </c>
      <c r="F4" s="18">
        <v>2</v>
      </c>
      <c r="G4" s="18" t="s">
        <v>6</v>
      </c>
      <c r="H4" s="18">
        <v>1</v>
      </c>
      <c r="I4" s="19" t="s">
        <v>188</v>
      </c>
      <c r="J4" s="16">
        <v>0</v>
      </c>
      <c r="K4" s="16">
        <v>0</v>
      </c>
      <c r="L4" s="16">
        <f t="shared" si="3"/>
        <v>0</v>
      </c>
      <c r="M4" s="16">
        <v>0</v>
      </c>
      <c r="N4" s="20">
        <f t="shared" si="4"/>
        <v>0</v>
      </c>
      <c r="O4" s="21"/>
      <c r="P4" s="16">
        <v>0</v>
      </c>
      <c r="Q4" s="16">
        <v>338234.93</v>
      </c>
      <c r="R4" s="16">
        <v>338234.93</v>
      </c>
      <c r="S4" s="16">
        <v>0</v>
      </c>
      <c r="T4" s="16">
        <f>S4-R4+R4</f>
        <v>0</v>
      </c>
      <c r="U4" s="16">
        <v>0</v>
      </c>
      <c r="V4" s="16">
        <v>0</v>
      </c>
      <c r="W4" s="21"/>
      <c r="X4" s="16">
        <v>0</v>
      </c>
      <c r="Y4" s="16">
        <v>0</v>
      </c>
    </row>
    <row r="5" spans="1:25" ht="28.5">
      <c r="A5" s="18" t="s">
        <v>4</v>
      </c>
      <c r="B5" s="23" t="str">
        <f t="shared" si="0"/>
        <v>0</v>
      </c>
      <c r="C5" s="23" t="str">
        <f t="shared" si="1"/>
        <v>00</v>
      </c>
      <c r="D5" s="23" t="str">
        <f t="shared" si="2"/>
        <v>00</v>
      </c>
      <c r="E5" s="18">
        <v>2</v>
      </c>
      <c r="F5" s="18">
        <v>0</v>
      </c>
      <c r="G5" s="18" t="s">
        <v>7</v>
      </c>
      <c r="H5" s="18">
        <v>1</v>
      </c>
      <c r="I5" s="19" t="s">
        <v>188</v>
      </c>
      <c r="J5" s="16">
        <v>0</v>
      </c>
      <c r="K5" s="16">
        <v>0</v>
      </c>
      <c r="L5" s="16">
        <f t="shared" si="3"/>
        <v>0</v>
      </c>
      <c r="M5" s="16">
        <v>0</v>
      </c>
      <c r="N5" s="20">
        <f t="shared" si="4"/>
        <v>0</v>
      </c>
      <c r="O5" s="21"/>
      <c r="P5" s="16">
        <v>0</v>
      </c>
      <c r="Q5" s="16">
        <v>57521.69</v>
      </c>
      <c r="R5" s="16">
        <v>57521.69</v>
      </c>
      <c r="S5" s="16">
        <v>0</v>
      </c>
      <c r="T5" s="16">
        <f>S5-R5+R5</f>
        <v>0</v>
      </c>
      <c r="U5" s="16">
        <v>0</v>
      </c>
      <c r="V5" s="16">
        <v>0</v>
      </c>
      <c r="W5" s="21"/>
      <c r="X5" s="16">
        <v>0</v>
      </c>
      <c r="Y5" s="16">
        <v>0</v>
      </c>
    </row>
    <row r="6" spans="1:25" ht="28.5">
      <c r="A6" s="18" t="s">
        <v>4</v>
      </c>
      <c r="B6" s="23" t="str">
        <f t="shared" si="0"/>
        <v>0</v>
      </c>
      <c r="C6" s="23" t="str">
        <f t="shared" si="1"/>
        <v>00</v>
      </c>
      <c r="D6" s="23" t="str">
        <f t="shared" si="2"/>
        <v>00</v>
      </c>
      <c r="E6" s="18">
        <v>3</v>
      </c>
      <c r="F6" s="18">
        <v>0</v>
      </c>
      <c r="G6" s="18" t="s">
        <v>8</v>
      </c>
      <c r="H6" s="18">
        <v>1</v>
      </c>
      <c r="I6" s="19" t="s">
        <v>188</v>
      </c>
      <c r="J6" s="16">
        <v>0</v>
      </c>
      <c r="K6" s="16">
        <v>0</v>
      </c>
      <c r="L6" s="16">
        <f t="shared" si="3"/>
        <v>0</v>
      </c>
      <c r="M6" s="16">
        <v>0</v>
      </c>
      <c r="N6" s="20">
        <f t="shared" si="4"/>
        <v>0</v>
      </c>
      <c r="O6" s="21"/>
      <c r="P6" s="16">
        <v>530000</v>
      </c>
      <c r="Q6" s="16">
        <v>1128209.24</v>
      </c>
      <c r="R6" s="16">
        <v>1658209.24</v>
      </c>
      <c r="S6" s="16">
        <v>0</v>
      </c>
      <c r="T6" s="16">
        <f>S6-R6+R6</f>
        <v>0</v>
      </c>
      <c r="U6" s="16">
        <v>0</v>
      </c>
      <c r="V6" s="16">
        <v>0</v>
      </c>
      <c r="W6" s="21"/>
      <c r="X6" s="16">
        <v>0</v>
      </c>
      <c r="Y6" s="16">
        <v>0</v>
      </c>
    </row>
    <row r="7" spans="1:25" ht="28.5">
      <c r="A7" s="18" t="s">
        <v>4</v>
      </c>
      <c r="B7" s="23" t="str">
        <f t="shared" si="0"/>
        <v>0</v>
      </c>
      <c r="C7" s="23" t="str">
        <f t="shared" si="1"/>
        <v>00</v>
      </c>
      <c r="D7" s="23" t="str">
        <f t="shared" si="2"/>
        <v>00</v>
      </c>
      <c r="E7" s="18">
        <v>4</v>
      </c>
      <c r="F7" s="18">
        <v>0</v>
      </c>
      <c r="G7" s="18" t="s">
        <v>9</v>
      </c>
      <c r="H7" s="18">
        <v>1</v>
      </c>
      <c r="I7" s="19" t="s">
        <v>188</v>
      </c>
      <c r="J7" s="16">
        <v>0</v>
      </c>
      <c r="K7" s="16">
        <v>0</v>
      </c>
      <c r="L7" s="16">
        <f t="shared" si="3"/>
        <v>0</v>
      </c>
      <c r="M7" s="16">
        <v>0</v>
      </c>
      <c r="N7" s="20">
        <f t="shared" si="4"/>
        <v>0</v>
      </c>
      <c r="O7" s="21"/>
      <c r="P7" s="16">
        <v>0</v>
      </c>
      <c r="Q7" s="16">
        <v>0</v>
      </c>
      <c r="R7" s="16">
        <v>0</v>
      </c>
      <c r="S7" s="16">
        <v>0</v>
      </c>
      <c r="T7" s="16">
        <f aca="true" t="shared" si="5" ref="T7:T70">S7-R7</f>
        <v>0</v>
      </c>
      <c r="U7" s="16">
        <v>0</v>
      </c>
      <c r="V7" s="16">
        <v>0</v>
      </c>
      <c r="W7" s="21"/>
      <c r="X7" s="16">
        <v>1958229.16</v>
      </c>
      <c r="Y7" s="16">
        <v>0</v>
      </c>
    </row>
    <row r="8" spans="1:25" ht="28.5">
      <c r="A8" s="18" t="s">
        <v>10</v>
      </c>
      <c r="B8" s="23" t="str">
        <f t="shared" si="0"/>
        <v>1</v>
      </c>
      <c r="C8" s="23" t="str">
        <f t="shared" si="1"/>
        <v>01</v>
      </c>
      <c r="D8" s="23" t="str">
        <f t="shared" si="2"/>
        <v>01</v>
      </c>
      <c r="E8" s="18">
        <v>140</v>
      </c>
      <c r="F8" s="18">
        <v>0</v>
      </c>
      <c r="G8" s="18" t="s">
        <v>11</v>
      </c>
      <c r="H8" s="18">
        <v>1</v>
      </c>
      <c r="I8" s="19" t="s">
        <v>188</v>
      </c>
      <c r="J8" s="16">
        <v>4600</v>
      </c>
      <c r="K8" s="16">
        <v>4600</v>
      </c>
      <c r="L8" s="16">
        <f t="shared" si="3"/>
        <v>0</v>
      </c>
      <c r="M8" s="16">
        <v>4600</v>
      </c>
      <c r="N8" s="20">
        <f t="shared" si="4"/>
        <v>0</v>
      </c>
      <c r="O8" s="21"/>
      <c r="P8" s="16">
        <v>57000</v>
      </c>
      <c r="Q8" s="16">
        <v>0</v>
      </c>
      <c r="R8" s="16">
        <v>57000</v>
      </c>
      <c r="S8" s="16">
        <v>35400.32</v>
      </c>
      <c r="T8" s="16">
        <f t="shared" si="5"/>
        <v>-21599.68</v>
      </c>
      <c r="U8" s="16">
        <v>31400.32</v>
      </c>
      <c r="V8" s="20">
        <f>S8-U8</f>
        <v>4000</v>
      </c>
      <c r="W8" s="21"/>
      <c r="X8" s="16">
        <v>61600</v>
      </c>
      <c r="Y8" s="16">
        <v>36000.32</v>
      </c>
    </row>
    <row r="9" spans="1:25" ht="28.5">
      <c r="A9" s="18" t="s">
        <v>12</v>
      </c>
      <c r="B9" s="23" t="str">
        <f t="shared" si="0"/>
        <v>1</v>
      </c>
      <c r="C9" s="23" t="str">
        <f t="shared" si="1"/>
        <v>01</v>
      </c>
      <c r="D9" s="23" t="str">
        <f t="shared" si="2"/>
        <v>01</v>
      </c>
      <c r="E9" s="18">
        <v>151</v>
      </c>
      <c r="F9" s="18">
        <v>0</v>
      </c>
      <c r="G9" s="18" t="s">
        <v>13</v>
      </c>
      <c r="H9" s="18">
        <v>1</v>
      </c>
      <c r="I9" s="19" t="s">
        <v>188</v>
      </c>
      <c r="J9" s="16">
        <v>11183.04</v>
      </c>
      <c r="K9" s="16">
        <v>11183.04</v>
      </c>
      <c r="L9" s="16">
        <f t="shared" si="3"/>
        <v>0</v>
      </c>
      <c r="M9" s="16">
        <v>11183.04</v>
      </c>
      <c r="N9" s="20">
        <f t="shared" si="4"/>
        <v>0</v>
      </c>
      <c r="O9" s="21"/>
      <c r="P9" s="16">
        <v>440000</v>
      </c>
      <c r="Q9" s="16">
        <v>17540</v>
      </c>
      <c r="R9" s="16">
        <v>457540</v>
      </c>
      <c r="S9" s="16">
        <v>457465.8</v>
      </c>
      <c r="T9" s="16">
        <f t="shared" si="5"/>
        <v>-74.20000000001164</v>
      </c>
      <c r="U9" s="16">
        <v>447818.01</v>
      </c>
      <c r="V9" s="20">
        <f aca="true" t="shared" si="6" ref="V9:V72">S9-U9</f>
        <v>9647.789999999979</v>
      </c>
      <c r="W9" s="21"/>
      <c r="X9" s="16">
        <v>468723.04</v>
      </c>
      <c r="Y9" s="16">
        <v>459001.05</v>
      </c>
    </row>
    <row r="10" spans="1:25" ht="28.5">
      <c r="A10" s="18" t="s">
        <v>14</v>
      </c>
      <c r="B10" s="23" t="str">
        <f t="shared" si="0"/>
        <v>1</v>
      </c>
      <c r="C10" s="23" t="str">
        <f t="shared" si="1"/>
        <v>01</v>
      </c>
      <c r="D10" s="23" t="str">
        <f t="shared" si="2"/>
        <v>01</v>
      </c>
      <c r="E10" s="18">
        <v>156</v>
      </c>
      <c r="F10" s="18">
        <v>0</v>
      </c>
      <c r="G10" s="18" t="s">
        <v>15</v>
      </c>
      <c r="H10" s="18">
        <v>1</v>
      </c>
      <c r="I10" s="19" t="s">
        <v>188</v>
      </c>
      <c r="J10" s="16">
        <v>0</v>
      </c>
      <c r="K10" s="16">
        <v>0</v>
      </c>
      <c r="L10" s="16">
        <f t="shared" si="3"/>
        <v>0</v>
      </c>
      <c r="M10" s="16">
        <v>0</v>
      </c>
      <c r="N10" s="20">
        <f t="shared" si="4"/>
        <v>0</v>
      </c>
      <c r="O10" s="21"/>
      <c r="P10" s="16">
        <v>500</v>
      </c>
      <c r="Q10" s="16">
        <v>0</v>
      </c>
      <c r="R10" s="16">
        <v>500</v>
      </c>
      <c r="S10" s="16">
        <v>0</v>
      </c>
      <c r="T10" s="16">
        <f t="shared" si="5"/>
        <v>-500</v>
      </c>
      <c r="U10" s="16">
        <v>0</v>
      </c>
      <c r="V10" s="20">
        <f t="shared" si="6"/>
        <v>0</v>
      </c>
      <c r="W10" s="21"/>
      <c r="X10" s="16">
        <v>500</v>
      </c>
      <c r="Y10" s="16">
        <v>0</v>
      </c>
    </row>
    <row r="11" spans="1:25" ht="28.5">
      <c r="A11" s="18" t="s">
        <v>16</v>
      </c>
      <c r="B11" s="23" t="str">
        <f t="shared" si="0"/>
        <v>1</v>
      </c>
      <c r="C11" s="23" t="str">
        <f t="shared" si="1"/>
        <v>01</v>
      </c>
      <c r="D11" s="23" t="str">
        <f t="shared" si="2"/>
        <v>04</v>
      </c>
      <c r="E11" s="18">
        <v>180</v>
      </c>
      <c r="F11" s="18">
        <v>0</v>
      </c>
      <c r="G11" s="18" t="s">
        <v>17</v>
      </c>
      <c r="H11" s="18">
        <v>1</v>
      </c>
      <c r="I11" s="19" t="s">
        <v>188</v>
      </c>
      <c r="J11" s="16">
        <v>0</v>
      </c>
      <c r="K11" s="16">
        <v>0</v>
      </c>
      <c r="L11" s="16">
        <f t="shared" si="3"/>
        <v>0</v>
      </c>
      <c r="M11" s="16">
        <v>0</v>
      </c>
      <c r="N11" s="20">
        <f t="shared" si="4"/>
        <v>0</v>
      </c>
      <c r="O11" s="21"/>
      <c r="P11" s="16">
        <v>4000</v>
      </c>
      <c r="Q11" s="16">
        <v>6780</v>
      </c>
      <c r="R11" s="16">
        <v>10780</v>
      </c>
      <c r="S11" s="16">
        <v>10775.4</v>
      </c>
      <c r="T11" s="16">
        <f t="shared" si="5"/>
        <v>-4.600000000000364</v>
      </c>
      <c r="U11" s="16">
        <v>10775.4</v>
      </c>
      <c r="V11" s="20">
        <f t="shared" si="6"/>
        <v>0</v>
      </c>
      <c r="W11" s="21"/>
      <c r="X11" s="16">
        <v>10780</v>
      </c>
      <c r="Y11" s="16">
        <v>10775.4</v>
      </c>
    </row>
    <row r="12" spans="1:25" ht="28.5">
      <c r="A12" s="18" t="s">
        <v>18</v>
      </c>
      <c r="B12" s="23" t="str">
        <f t="shared" si="0"/>
        <v>1</v>
      </c>
      <c r="C12" s="23" t="str">
        <f t="shared" si="1"/>
        <v>01</v>
      </c>
      <c r="D12" s="23" t="str">
        <f t="shared" si="2"/>
        <v>01</v>
      </c>
      <c r="E12" s="18">
        <v>270</v>
      </c>
      <c r="F12" s="18">
        <v>0</v>
      </c>
      <c r="G12" s="18" t="s">
        <v>19</v>
      </c>
      <c r="H12" s="18">
        <v>1</v>
      </c>
      <c r="I12" s="19" t="s">
        <v>188</v>
      </c>
      <c r="J12" s="16">
        <v>0</v>
      </c>
      <c r="K12" s="16">
        <v>0</v>
      </c>
      <c r="L12" s="16">
        <f t="shared" si="3"/>
        <v>0</v>
      </c>
      <c r="M12" s="16">
        <v>0</v>
      </c>
      <c r="N12" s="20">
        <f t="shared" si="4"/>
        <v>0</v>
      </c>
      <c r="O12" s="21"/>
      <c r="P12" s="16">
        <v>17000</v>
      </c>
      <c r="Q12" s="16">
        <v>0</v>
      </c>
      <c r="R12" s="16">
        <v>17000</v>
      </c>
      <c r="S12" s="16">
        <v>12240.81</v>
      </c>
      <c r="T12" s="16">
        <f t="shared" si="5"/>
        <v>-4759.1900000000005</v>
      </c>
      <c r="U12" s="16">
        <v>12040.81</v>
      </c>
      <c r="V12" s="20">
        <f t="shared" si="6"/>
        <v>200</v>
      </c>
      <c r="W12" s="21"/>
      <c r="X12" s="16">
        <v>17000</v>
      </c>
      <c r="Y12" s="16">
        <v>12040.81</v>
      </c>
    </row>
    <row r="13" spans="1:25" ht="28.5">
      <c r="A13" s="18" t="s">
        <v>20</v>
      </c>
      <c r="B13" s="23" t="str">
        <f t="shared" si="0"/>
        <v>1</v>
      </c>
      <c r="C13" s="23" t="str">
        <f t="shared" si="1"/>
        <v>03</v>
      </c>
      <c r="D13" s="23" t="str">
        <f t="shared" si="2"/>
        <v>01</v>
      </c>
      <c r="E13" s="18">
        <v>280</v>
      </c>
      <c r="F13" s="18">
        <v>0</v>
      </c>
      <c r="G13" s="18" t="s">
        <v>21</v>
      </c>
      <c r="H13" s="18">
        <v>1</v>
      </c>
      <c r="I13" s="19" t="s">
        <v>188</v>
      </c>
      <c r="J13" s="16">
        <v>527333.22</v>
      </c>
      <c r="K13" s="16">
        <v>527333.22</v>
      </c>
      <c r="L13" s="16">
        <f t="shared" si="3"/>
        <v>0</v>
      </c>
      <c r="M13" s="16">
        <v>527333.22</v>
      </c>
      <c r="N13" s="20">
        <f t="shared" si="4"/>
        <v>0</v>
      </c>
      <c r="O13" s="21"/>
      <c r="P13" s="16">
        <v>515000</v>
      </c>
      <c r="Q13" s="16">
        <v>17000</v>
      </c>
      <c r="R13" s="16">
        <v>532000</v>
      </c>
      <c r="S13" s="16">
        <v>532000</v>
      </c>
      <c r="T13" s="16">
        <f t="shared" si="5"/>
        <v>0</v>
      </c>
      <c r="U13" s="16">
        <v>506509.76</v>
      </c>
      <c r="V13" s="20">
        <f t="shared" si="6"/>
        <v>25490.23999999999</v>
      </c>
      <c r="W13" s="21"/>
      <c r="X13" s="16">
        <v>1059333.22</v>
      </c>
      <c r="Y13" s="16">
        <v>1033842.98</v>
      </c>
    </row>
    <row r="14" spans="1:25" ht="28.5">
      <c r="A14" s="18" t="s">
        <v>22</v>
      </c>
      <c r="B14" s="23" t="str">
        <f t="shared" si="0"/>
        <v>1</v>
      </c>
      <c r="C14" s="23" t="str">
        <f t="shared" si="1"/>
        <v>01</v>
      </c>
      <c r="D14" s="23" t="str">
        <f t="shared" si="2"/>
        <v>01</v>
      </c>
      <c r="E14" s="18">
        <v>300</v>
      </c>
      <c r="F14" s="18">
        <v>0</v>
      </c>
      <c r="G14" s="18" t="s">
        <v>23</v>
      </c>
      <c r="H14" s="18">
        <v>1</v>
      </c>
      <c r="I14" s="19" t="s">
        <v>188</v>
      </c>
      <c r="J14" s="16">
        <v>36352.9</v>
      </c>
      <c r="K14" s="16">
        <v>36352.9</v>
      </c>
      <c r="L14" s="16">
        <f t="shared" si="3"/>
        <v>0</v>
      </c>
      <c r="M14" s="16">
        <v>36352.9</v>
      </c>
      <c r="N14" s="20">
        <f t="shared" si="4"/>
        <v>0</v>
      </c>
      <c r="O14" s="21"/>
      <c r="P14" s="16">
        <v>1200000</v>
      </c>
      <c r="Q14" s="16">
        <v>0</v>
      </c>
      <c r="R14" s="16">
        <v>1200000</v>
      </c>
      <c r="S14" s="16">
        <v>1134407.25</v>
      </c>
      <c r="T14" s="16">
        <f t="shared" si="5"/>
        <v>-65592.75</v>
      </c>
      <c r="U14" s="16">
        <v>1106007.21</v>
      </c>
      <c r="V14" s="20">
        <f t="shared" si="6"/>
        <v>28400.040000000037</v>
      </c>
      <c r="W14" s="21"/>
      <c r="X14" s="16">
        <v>1236352.9</v>
      </c>
      <c r="Y14" s="16">
        <v>1142360.11</v>
      </c>
    </row>
    <row r="15" spans="1:25" ht="28.5">
      <c r="A15" s="18" t="s">
        <v>24</v>
      </c>
      <c r="B15" s="23" t="str">
        <f t="shared" si="0"/>
        <v>1</v>
      </c>
      <c r="C15" s="23" t="str">
        <f t="shared" si="1"/>
        <v>01</v>
      </c>
      <c r="D15" s="23" t="str">
        <f t="shared" si="2"/>
        <v>01</v>
      </c>
      <c r="E15" s="18">
        <v>302</v>
      </c>
      <c r="F15" s="18">
        <v>0</v>
      </c>
      <c r="G15" s="18" t="s">
        <v>25</v>
      </c>
      <c r="H15" s="18">
        <v>1</v>
      </c>
      <c r="I15" s="19" t="s">
        <v>188</v>
      </c>
      <c r="J15" s="16">
        <v>11422.57</v>
      </c>
      <c r="K15" s="16">
        <v>11422.57</v>
      </c>
      <c r="L15" s="16">
        <f t="shared" si="3"/>
        <v>0</v>
      </c>
      <c r="M15" s="16">
        <v>3455.5</v>
      </c>
      <c r="N15" s="20">
        <f t="shared" si="4"/>
        <v>7967.07</v>
      </c>
      <c r="O15" s="21"/>
      <c r="P15" s="16">
        <v>175000</v>
      </c>
      <c r="Q15" s="16">
        <v>0</v>
      </c>
      <c r="R15" s="16">
        <v>175000</v>
      </c>
      <c r="S15" s="16">
        <v>153288.68</v>
      </c>
      <c r="T15" s="16">
        <f t="shared" si="5"/>
        <v>-21711.320000000007</v>
      </c>
      <c r="U15" s="16">
        <v>111201.82</v>
      </c>
      <c r="V15" s="20">
        <f t="shared" si="6"/>
        <v>42086.859999999986</v>
      </c>
      <c r="W15" s="21"/>
      <c r="X15" s="16">
        <v>186422.57</v>
      </c>
      <c r="Y15" s="16">
        <v>114657.32</v>
      </c>
    </row>
    <row r="16" spans="1:25" ht="28.5">
      <c r="A16" s="18" t="s">
        <v>26</v>
      </c>
      <c r="B16" s="23" t="str">
        <f t="shared" si="0"/>
        <v>1</v>
      </c>
      <c r="C16" s="23" t="str">
        <f t="shared" si="1"/>
        <v>01</v>
      </c>
      <c r="D16" s="23" t="str">
        <f t="shared" si="2"/>
        <v>01</v>
      </c>
      <c r="E16" s="18">
        <v>311</v>
      </c>
      <c r="F16" s="18">
        <v>0</v>
      </c>
      <c r="G16" s="18" t="s">
        <v>27</v>
      </c>
      <c r="H16" s="18">
        <v>1</v>
      </c>
      <c r="I16" s="19" t="s">
        <v>188</v>
      </c>
      <c r="J16" s="16">
        <v>0</v>
      </c>
      <c r="K16" s="16">
        <v>0</v>
      </c>
      <c r="L16" s="16">
        <f t="shared" si="3"/>
        <v>0</v>
      </c>
      <c r="M16" s="16">
        <v>0</v>
      </c>
      <c r="N16" s="20">
        <f t="shared" si="4"/>
        <v>0</v>
      </c>
      <c r="O16" s="21"/>
      <c r="P16" s="16">
        <v>12000</v>
      </c>
      <c r="Q16" s="16">
        <v>-10000</v>
      </c>
      <c r="R16" s="16">
        <v>2000</v>
      </c>
      <c r="S16" s="16">
        <v>0</v>
      </c>
      <c r="T16" s="16">
        <f t="shared" si="5"/>
        <v>-2000</v>
      </c>
      <c r="U16" s="16">
        <v>0</v>
      </c>
      <c r="V16" s="20">
        <f t="shared" si="6"/>
        <v>0</v>
      </c>
      <c r="W16" s="21"/>
      <c r="X16" s="16">
        <v>2000</v>
      </c>
      <c r="Y16" s="16">
        <v>0</v>
      </c>
    </row>
    <row r="17" spans="1:25" ht="28.5">
      <c r="A17" s="18" t="s">
        <v>26</v>
      </c>
      <c r="B17" s="23" t="str">
        <f t="shared" si="0"/>
        <v>1</v>
      </c>
      <c r="C17" s="23" t="str">
        <f t="shared" si="1"/>
        <v>01</v>
      </c>
      <c r="D17" s="23" t="str">
        <f t="shared" si="2"/>
        <v>01</v>
      </c>
      <c r="E17" s="18">
        <v>312</v>
      </c>
      <c r="F17" s="18">
        <v>0</v>
      </c>
      <c r="G17" s="18" t="s">
        <v>28</v>
      </c>
      <c r="H17" s="18">
        <v>1</v>
      </c>
      <c r="I17" s="19" t="s">
        <v>188</v>
      </c>
      <c r="J17" s="16">
        <v>1130.2</v>
      </c>
      <c r="K17" s="16">
        <v>1130.2</v>
      </c>
      <c r="L17" s="16">
        <f t="shared" si="3"/>
        <v>0</v>
      </c>
      <c r="M17" s="16">
        <v>614</v>
      </c>
      <c r="N17" s="20">
        <f t="shared" si="4"/>
        <v>516.2</v>
      </c>
      <c r="O17" s="21"/>
      <c r="P17" s="16">
        <v>5000</v>
      </c>
      <c r="Q17" s="16">
        <v>0</v>
      </c>
      <c r="R17" s="16">
        <v>5000</v>
      </c>
      <c r="S17" s="16">
        <v>4759.56</v>
      </c>
      <c r="T17" s="16">
        <f t="shared" si="5"/>
        <v>-240.4399999999996</v>
      </c>
      <c r="U17" s="16">
        <v>3229.56</v>
      </c>
      <c r="V17" s="20">
        <f t="shared" si="6"/>
        <v>1530.0000000000005</v>
      </c>
      <c r="W17" s="21"/>
      <c r="X17" s="16">
        <v>6130.2</v>
      </c>
      <c r="Y17" s="16">
        <v>3843.56</v>
      </c>
    </row>
    <row r="18" spans="1:25" ht="28.5">
      <c r="A18" s="18" t="s">
        <v>29</v>
      </c>
      <c r="B18" s="23" t="str">
        <f t="shared" si="0"/>
        <v>2</v>
      </c>
      <c r="C18" s="23" t="str">
        <f t="shared" si="1"/>
        <v>01</v>
      </c>
      <c r="D18" s="23" t="str">
        <f t="shared" si="2"/>
        <v>01</v>
      </c>
      <c r="E18" s="18">
        <v>550</v>
      </c>
      <c r="F18" s="18">
        <v>0</v>
      </c>
      <c r="G18" s="18" t="s">
        <v>30</v>
      </c>
      <c r="H18" s="18">
        <v>1</v>
      </c>
      <c r="I18" s="19" t="s">
        <v>188</v>
      </c>
      <c r="J18" s="16">
        <v>9439.12</v>
      </c>
      <c r="K18" s="16">
        <v>9439.12</v>
      </c>
      <c r="L18" s="16">
        <f t="shared" si="3"/>
        <v>0</v>
      </c>
      <c r="M18" s="16">
        <v>9439.12</v>
      </c>
      <c r="N18" s="20">
        <f t="shared" si="4"/>
        <v>0</v>
      </c>
      <c r="O18" s="21"/>
      <c r="P18" s="16">
        <v>25000</v>
      </c>
      <c r="Q18" s="16">
        <v>0</v>
      </c>
      <c r="R18" s="16">
        <v>25000</v>
      </c>
      <c r="S18" s="16">
        <v>11866.32</v>
      </c>
      <c r="T18" s="16">
        <f t="shared" si="5"/>
        <v>-13133.68</v>
      </c>
      <c r="U18" s="16">
        <v>11600.32</v>
      </c>
      <c r="V18" s="20">
        <f t="shared" si="6"/>
        <v>266</v>
      </c>
      <c r="W18" s="21"/>
      <c r="X18" s="16">
        <v>34439.12</v>
      </c>
      <c r="Y18" s="16">
        <v>21039.44</v>
      </c>
    </row>
    <row r="19" spans="1:25" ht="28.5">
      <c r="A19" s="18" t="s">
        <v>29</v>
      </c>
      <c r="B19" s="23" t="str">
        <f t="shared" si="0"/>
        <v>2</v>
      </c>
      <c r="C19" s="23" t="str">
        <f t="shared" si="1"/>
        <v>01</v>
      </c>
      <c r="D19" s="23" t="str">
        <f t="shared" si="2"/>
        <v>01</v>
      </c>
      <c r="E19" s="18">
        <v>551</v>
      </c>
      <c r="F19" s="18">
        <v>0</v>
      </c>
      <c r="G19" s="18" t="s">
        <v>31</v>
      </c>
      <c r="H19" s="18">
        <v>1</v>
      </c>
      <c r="I19" s="19" t="s">
        <v>188</v>
      </c>
      <c r="J19" s="16">
        <v>44618.22</v>
      </c>
      <c r="K19" s="16">
        <v>44618.22</v>
      </c>
      <c r="L19" s="16">
        <f t="shared" si="3"/>
        <v>0</v>
      </c>
      <c r="M19" s="16">
        <v>44618.22</v>
      </c>
      <c r="N19" s="20">
        <f t="shared" si="4"/>
        <v>0</v>
      </c>
      <c r="O19" s="21"/>
      <c r="P19" s="16">
        <v>46000</v>
      </c>
      <c r="Q19" s="16">
        <v>361</v>
      </c>
      <c r="R19" s="16">
        <v>46361</v>
      </c>
      <c r="S19" s="16">
        <v>44618.22</v>
      </c>
      <c r="T19" s="16">
        <f t="shared" si="5"/>
        <v>-1742.7799999999988</v>
      </c>
      <c r="U19" s="16">
        <v>44618.22</v>
      </c>
      <c r="V19" s="20">
        <f t="shared" si="6"/>
        <v>0</v>
      </c>
      <c r="W19" s="21"/>
      <c r="X19" s="16">
        <v>90979.22</v>
      </c>
      <c r="Y19" s="16">
        <v>89236.44</v>
      </c>
    </row>
    <row r="20" spans="1:25" ht="28.5">
      <c r="A20" s="18" t="s">
        <v>29</v>
      </c>
      <c r="B20" s="23" t="str">
        <f t="shared" si="0"/>
        <v>2</v>
      </c>
      <c r="C20" s="23" t="str">
        <f t="shared" si="1"/>
        <v>01</v>
      </c>
      <c r="D20" s="23" t="str">
        <f t="shared" si="2"/>
        <v>01</v>
      </c>
      <c r="E20" s="18">
        <v>553</v>
      </c>
      <c r="F20" s="18">
        <v>0</v>
      </c>
      <c r="G20" s="18" t="s">
        <v>32</v>
      </c>
      <c r="H20" s="18">
        <v>1</v>
      </c>
      <c r="I20" s="19" t="s">
        <v>188</v>
      </c>
      <c r="J20" s="16">
        <v>0</v>
      </c>
      <c r="K20" s="16">
        <v>0</v>
      </c>
      <c r="L20" s="16">
        <f t="shared" si="3"/>
        <v>0</v>
      </c>
      <c r="M20" s="16">
        <v>0</v>
      </c>
      <c r="N20" s="20">
        <f t="shared" si="4"/>
        <v>0</v>
      </c>
      <c r="O20" s="21"/>
      <c r="P20" s="16">
        <v>0</v>
      </c>
      <c r="Q20" s="16">
        <v>4679.96</v>
      </c>
      <c r="R20" s="16">
        <v>4679.96</v>
      </c>
      <c r="S20" s="16">
        <v>8505.27</v>
      </c>
      <c r="T20" s="16">
        <f t="shared" si="5"/>
        <v>3825.3100000000004</v>
      </c>
      <c r="U20" s="16">
        <v>8505.27</v>
      </c>
      <c r="V20" s="20">
        <f t="shared" si="6"/>
        <v>0</v>
      </c>
      <c r="W20" s="21"/>
      <c r="X20" s="16">
        <v>4679.96</v>
      </c>
      <c r="Y20" s="16">
        <v>8505.27</v>
      </c>
    </row>
    <row r="21" spans="1:25" ht="28.5">
      <c r="A21" s="18" t="s">
        <v>29</v>
      </c>
      <c r="B21" s="23" t="str">
        <f t="shared" si="0"/>
        <v>2</v>
      </c>
      <c r="C21" s="23" t="str">
        <f t="shared" si="1"/>
        <v>01</v>
      </c>
      <c r="D21" s="23" t="str">
        <f t="shared" si="2"/>
        <v>01</v>
      </c>
      <c r="E21" s="18">
        <v>554</v>
      </c>
      <c r="F21" s="18">
        <v>0</v>
      </c>
      <c r="G21" s="18" t="s">
        <v>33</v>
      </c>
      <c r="H21" s="18">
        <v>1</v>
      </c>
      <c r="I21" s="19" t="s">
        <v>188</v>
      </c>
      <c r="J21" s="16">
        <v>0</v>
      </c>
      <c r="K21" s="16">
        <v>0</v>
      </c>
      <c r="L21" s="16">
        <f t="shared" si="3"/>
        <v>0</v>
      </c>
      <c r="M21" s="16">
        <v>0</v>
      </c>
      <c r="N21" s="20">
        <f t="shared" si="4"/>
        <v>0</v>
      </c>
      <c r="O21" s="21"/>
      <c r="P21" s="16">
        <v>0</v>
      </c>
      <c r="Q21" s="16">
        <v>1741.85</v>
      </c>
      <c r="R21" s="16">
        <v>1741.85</v>
      </c>
      <c r="S21" s="16">
        <v>3731.33</v>
      </c>
      <c r="T21" s="16">
        <f t="shared" si="5"/>
        <v>1989.48</v>
      </c>
      <c r="U21" s="16">
        <v>3731.33</v>
      </c>
      <c r="V21" s="20">
        <f t="shared" si="6"/>
        <v>0</v>
      </c>
      <c r="W21" s="21"/>
      <c r="X21" s="16">
        <v>1741.85</v>
      </c>
      <c r="Y21" s="16">
        <v>3731.33</v>
      </c>
    </row>
    <row r="22" spans="1:25" ht="28.5">
      <c r="A22" s="18" t="s">
        <v>29</v>
      </c>
      <c r="B22" s="23" t="str">
        <f t="shared" si="0"/>
        <v>2</v>
      </c>
      <c r="C22" s="23" t="str">
        <f t="shared" si="1"/>
        <v>01</v>
      </c>
      <c r="D22" s="23" t="str">
        <f t="shared" si="2"/>
        <v>01</v>
      </c>
      <c r="E22" s="18">
        <v>554</v>
      </c>
      <c r="F22" s="18">
        <v>1</v>
      </c>
      <c r="G22" s="18" t="s">
        <v>34</v>
      </c>
      <c r="H22" s="18">
        <v>1</v>
      </c>
      <c r="I22" s="19" t="s">
        <v>188</v>
      </c>
      <c r="J22" s="16">
        <v>0</v>
      </c>
      <c r="K22" s="16">
        <v>0</v>
      </c>
      <c r="L22" s="16">
        <f t="shared" si="3"/>
        <v>0</v>
      </c>
      <c r="M22" s="16">
        <v>0</v>
      </c>
      <c r="N22" s="20">
        <f t="shared" si="4"/>
        <v>0</v>
      </c>
      <c r="O22" s="21"/>
      <c r="P22" s="16">
        <v>0</v>
      </c>
      <c r="Q22" s="16">
        <v>2038.23</v>
      </c>
      <c r="R22" s="16">
        <v>2038.23</v>
      </c>
      <c r="S22" s="16">
        <v>4097.98</v>
      </c>
      <c r="T22" s="16">
        <f t="shared" si="5"/>
        <v>2059.7499999999995</v>
      </c>
      <c r="U22" s="16">
        <v>4097.98</v>
      </c>
      <c r="V22" s="20">
        <f t="shared" si="6"/>
        <v>0</v>
      </c>
      <c r="W22" s="21"/>
      <c r="X22" s="16">
        <v>2038.23</v>
      </c>
      <c r="Y22" s="16">
        <v>4097.98</v>
      </c>
    </row>
    <row r="23" spans="1:25" ht="42.75">
      <c r="A23" s="18" t="s">
        <v>29</v>
      </c>
      <c r="B23" s="23" t="str">
        <f t="shared" si="0"/>
        <v>2</v>
      </c>
      <c r="C23" s="23" t="str">
        <f t="shared" si="1"/>
        <v>01</v>
      </c>
      <c r="D23" s="23" t="str">
        <f t="shared" si="2"/>
        <v>01</v>
      </c>
      <c r="E23" s="18">
        <v>555</v>
      </c>
      <c r="F23" s="18">
        <v>0</v>
      </c>
      <c r="G23" s="18" t="s">
        <v>35</v>
      </c>
      <c r="H23" s="18">
        <v>1</v>
      </c>
      <c r="I23" s="19" t="s">
        <v>188</v>
      </c>
      <c r="J23" s="16">
        <v>0</v>
      </c>
      <c r="K23" s="16">
        <v>0</v>
      </c>
      <c r="L23" s="16">
        <f t="shared" si="3"/>
        <v>0</v>
      </c>
      <c r="M23" s="16">
        <v>0</v>
      </c>
      <c r="N23" s="20">
        <f t="shared" si="4"/>
        <v>0</v>
      </c>
      <c r="O23" s="21"/>
      <c r="P23" s="16">
        <v>0</v>
      </c>
      <c r="Q23" s="16">
        <v>224448.48</v>
      </c>
      <c r="R23" s="16">
        <v>224448.48</v>
      </c>
      <c r="S23" s="16">
        <v>527893.37</v>
      </c>
      <c r="T23" s="16">
        <f t="shared" si="5"/>
        <v>303444.89</v>
      </c>
      <c r="U23" s="16">
        <v>527893.37</v>
      </c>
      <c r="V23" s="20">
        <f t="shared" si="6"/>
        <v>0</v>
      </c>
      <c r="W23" s="21"/>
      <c r="X23" s="16">
        <v>224448.48</v>
      </c>
      <c r="Y23" s="16">
        <v>527893.37</v>
      </c>
    </row>
    <row r="24" spans="1:25" ht="38.25">
      <c r="A24" s="18" t="s">
        <v>29</v>
      </c>
      <c r="B24" s="23" t="str">
        <f t="shared" si="0"/>
        <v>2</v>
      </c>
      <c r="C24" s="23" t="str">
        <f t="shared" si="1"/>
        <v>01</v>
      </c>
      <c r="D24" s="23" t="str">
        <f t="shared" si="2"/>
        <v>01</v>
      </c>
      <c r="E24" s="18">
        <v>556</v>
      </c>
      <c r="F24" s="18">
        <v>0</v>
      </c>
      <c r="G24" s="18" t="s">
        <v>36</v>
      </c>
      <c r="H24" s="18">
        <v>19</v>
      </c>
      <c r="I24" s="19" t="s">
        <v>195</v>
      </c>
      <c r="J24" s="16">
        <v>7812.84</v>
      </c>
      <c r="K24" s="16">
        <v>7812.84</v>
      </c>
      <c r="L24" s="16">
        <f t="shared" si="3"/>
        <v>0</v>
      </c>
      <c r="M24" s="16">
        <v>7812.84</v>
      </c>
      <c r="N24" s="20">
        <f t="shared" si="4"/>
        <v>0</v>
      </c>
      <c r="O24" s="21"/>
      <c r="P24" s="16">
        <v>12000</v>
      </c>
      <c r="Q24" s="16">
        <v>0</v>
      </c>
      <c r="R24" s="16">
        <v>12000</v>
      </c>
      <c r="S24" s="16">
        <v>7378.97</v>
      </c>
      <c r="T24" s="16">
        <f t="shared" si="5"/>
        <v>-4621.03</v>
      </c>
      <c r="U24" s="16">
        <v>0</v>
      </c>
      <c r="V24" s="20">
        <f t="shared" si="6"/>
        <v>7378.97</v>
      </c>
      <c r="W24" s="21"/>
      <c r="X24" s="16">
        <v>19812.84</v>
      </c>
      <c r="Y24" s="16">
        <v>7812.84</v>
      </c>
    </row>
    <row r="25" spans="1:25" ht="28.5">
      <c r="A25" s="18" t="s">
        <v>29</v>
      </c>
      <c r="B25" s="23" t="str">
        <f t="shared" si="0"/>
        <v>2</v>
      </c>
      <c r="C25" s="23" t="str">
        <f t="shared" si="1"/>
        <v>01</v>
      </c>
      <c r="D25" s="23" t="str">
        <f t="shared" si="2"/>
        <v>01</v>
      </c>
      <c r="E25" s="18">
        <v>557</v>
      </c>
      <c r="F25" s="18">
        <v>0</v>
      </c>
      <c r="G25" s="18" t="s">
        <v>37</v>
      </c>
      <c r="H25" s="18">
        <v>1</v>
      </c>
      <c r="I25" s="19" t="s">
        <v>188</v>
      </c>
      <c r="J25" s="16">
        <v>0</v>
      </c>
      <c r="K25" s="16">
        <v>0</v>
      </c>
      <c r="L25" s="16">
        <f t="shared" si="3"/>
        <v>0</v>
      </c>
      <c r="M25" s="16">
        <v>0</v>
      </c>
      <c r="N25" s="20">
        <f t="shared" si="4"/>
        <v>0</v>
      </c>
      <c r="O25" s="21"/>
      <c r="P25" s="16">
        <v>0</v>
      </c>
      <c r="Q25" s="16">
        <v>852.92</v>
      </c>
      <c r="R25" s="16">
        <v>852.92</v>
      </c>
      <c r="S25" s="16">
        <v>852.92</v>
      </c>
      <c r="T25" s="16">
        <f t="shared" si="5"/>
        <v>0</v>
      </c>
      <c r="U25" s="16">
        <v>852.92</v>
      </c>
      <c r="V25" s="20">
        <f t="shared" si="6"/>
        <v>0</v>
      </c>
      <c r="W25" s="21"/>
      <c r="X25" s="16">
        <v>852.92</v>
      </c>
      <c r="Y25" s="16">
        <v>852.92</v>
      </c>
    </row>
    <row r="26" spans="1:25" ht="28.5">
      <c r="A26" s="18" t="s">
        <v>29</v>
      </c>
      <c r="B26" s="23" t="str">
        <f t="shared" si="0"/>
        <v>2</v>
      </c>
      <c r="C26" s="23" t="str">
        <f t="shared" si="1"/>
        <v>01</v>
      </c>
      <c r="D26" s="23" t="str">
        <f t="shared" si="2"/>
        <v>01</v>
      </c>
      <c r="E26" s="18">
        <v>558</v>
      </c>
      <c r="F26" s="18">
        <v>0</v>
      </c>
      <c r="G26" s="18" t="s">
        <v>38</v>
      </c>
      <c r="H26" s="18">
        <v>1</v>
      </c>
      <c r="I26" s="19" t="s">
        <v>188</v>
      </c>
      <c r="J26" s="16">
        <v>0</v>
      </c>
      <c r="K26" s="16">
        <v>0</v>
      </c>
      <c r="L26" s="16">
        <f t="shared" si="3"/>
        <v>0</v>
      </c>
      <c r="M26" s="16">
        <v>0</v>
      </c>
      <c r="N26" s="20">
        <f t="shared" si="4"/>
        <v>0</v>
      </c>
      <c r="O26" s="21"/>
      <c r="P26" s="16">
        <v>0</v>
      </c>
      <c r="Q26" s="16">
        <v>9439.12</v>
      </c>
      <c r="R26" s="16">
        <v>9439.12</v>
      </c>
      <c r="S26" s="16">
        <v>9439.12</v>
      </c>
      <c r="T26" s="16">
        <f t="shared" si="5"/>
        <v>0</v>
      </c>
      <c r="U26" s="16">
        <v>9439.12</v>
      </c>
      <c r="V26" s="20">
        <f t="shared" si="6"/>
        <v>0</v>
      </c>
      <c r="W26" s="21"/>
      <c r="X26" s="16">
        <v>9439.12</v>
      </c>
      <c r="Y26" s="16">
        <v>9439.12</v>
      </c>
    </row>
    <row r="27" spans="1:25" ht="28.5">
      <c r="A27" s="18" t="s">
        <v>29</v>
      </c>
      <c r="B27" s="23" t="str">
        <f t="shared" si="0"/>
        <v>2</v>
      </c>
      <c r="C27" s="23" t="str">
        <f t="shared" si="1"/>
        <v>01</v>
      </c>
      <c r="D27" s="23" t="str">
        <f t="shared" si="2"/>
        <v>01</v>
      </c>
      <c r="E27" s="18">
        <v>559</v>
      </c>
      <c r="F27" s="18">
        <v>0</v>
      </c>
      <c r="G27" s="18" t="s">
        <v>39</v>
      </c>
      <c r="H27" s="18">
        <v>17</v>
      </c>
      <c r="I27" s="19" t="s">
        <v>193</v>
      </c>
      <c r="J27" s="16">
        <v>0</v>
      </c>
      <c r="K27" s="16">
        <v>0</v>
      </c>
      <c r="L27" s="16">
        <f t="shared" si="3"/>
        <v>0</v>
      </c>
      <c r="M27" s="16">
        <v>0</v>
      </c>
      <c r="N27" s="20">
        <f t="shared" si="4"/>
        <v>0</v>
      </c>
      <c r="O27" s="21"/>
      <c r="P27" s="16">
        <v>10020.5</v>
      </c>
      <c r="Q27" s="16">
        <v>145</v>
      </c>
      <c r="R27" s="16">
        <v>10165.5</v>
      </c>
      <c r="S27" s="16">
        <v>7466.77</v>
      </c>
      <c r="T27" s="16">
        <f t="shared" si="5"/>
        <v>-2698.7299999999996</v>
      </c>
      <c r="U27" s="16">
        <v>7138.03</v>
      </c>
      <c r="V27" s="20">
        <f t="shared" si="6"/>
        <v>328.7400000000007</v>
      </c>
      <c r="W27" s="21"/>
      <c r="X27" s="16">
        <v>10165.5</v>
      </c>
      <c r="Y27" s="16">
        <v>7138.03</v>
      </c>
    </row>
    <row r="28" spans="1:25" ht="28.5">
      <c r="A28" s="18" t="s">
        <v>29</v>
      </c>
      <c r="B28" s="23" t="str">
        <f t="shared" si="0"/>
        <v>2</v>
      </c>
      <c r="C28" s="23" t="str">
        <f t="shared" si="1"/>
        <v>01</v>
      </c>
      <c r="D28" s="23" t="str">
        <f t="shared" si="2"/>
        <v>01</v>
      </c>
      <c r="E28" s="18">
        <v>561</v>
      </c>
      <c r="F28" s="18">
        <v>0</v>
      </c>
      <c r="G28" s="18" t="s">
        <v>40</v>
      </c>
      <c r="H28" s="18">
        <v>16</v>
      </c>
      <c r="I28" s="19" t="s">
        <v>192</v>
      </c>
      <c r="J28" s="16">
        <v>41591.59</v>
      </c>
      <c r="K28" s="16">
        <v>41591.59</v>
      </c>
      <c r="L28" s="16">
        <f t="shared" si="3"/>
        <v>0</v>
      </c>
      <c r="M28" s="16">
        <v>0</v>
      </c>
      <c r="N28" s="20">
        <f t="shared" si="4"/>
        <v>41591.59</v>
      </c>
      <c r="O28" s="21"/>
      <c r="P28" s="16">
        <v>11500</v>
      </c>
      <c r="Q28" s="16">
        <v>-8000</v>
      </c>
      <c r="R28" s="16">
        <v>3500</v>
      </c>
      <c r="S28" s="16">
        <v>0</v>
      </c>
      <c r="T28" s="16">
        <f t="shared" si="5"/>
        <v>-3500</v>
      </c>
      <c r="U28" s="16">
        <v>0</v>
      </c>
      <c r="V28" s="20">
        <f t="shared" si="6"/>
        <v>0</v>
      </c>
      <c r="W28" s="21"/>
      <c r="X28" s="16">
        <v>45091.59</v>
      </c>
      <c r="Y28" s="16">
        <v>0</v>
      </c>
    </row>
    <row r="29" spans="1:25" ht="28.5">
      <c r="A29" s="18" t="s">
        <v>29</v>
      </c>
      <c r="B29" s="23" t="str">
        <f t="shared" si="0"/>
        <v>2</v>
      </c>
      <c r="C29" s="23" t="str">
        <f t="shared" si="1"/>
        <v>01</v>
      </c>
      <c r="D29" s="23" t="str">
        <f t="shared" si="2"/>
        <v>01</v>
      </c>
      <c r="E29" s="18">
        <v>562</v>
      </c>
      <c r="F29" s="18">
        <v>0</v>
      </c>
      <c r="G29" s="18" t="s">
        <v>41</v>
      </c>
      <c r="H29" s="18">
        <v>18</v>
      </c>
      <c r="I29" s="19" t="s">
        <v>194</v>
      </c>
      <c r="J29" s="16">
        <v>0</v>
      </c>
      <c r="K29" s="16">
        <v>0</v>
      </c>
      <c r="L29" s="16">
        <f t="shared" si="3"/>
        <v>0</v>
      </c>
      <c r="M29" s="16">
        <v>0</v>
      </c>
      <c r="N29" s="20">
        <f t="shared" si="4"/>
        <v>0</v>
      </c>
      <c r="O29" s="21"/>
      <c r="P29" s="16">
        <v>0</v>
      </c>
      <c r="Q29" s="16">
        <v>41394.12</v>
      </c>
      <c r="R29" s="16">
        <v>41394.12</v>
      </c>
      <c r="S29" s="16">
        <v>82788.24</v>
      </c>
      <c r="T29" s="16">
        <f t="shared" si="5"/>
        <v>41394.12</v>
      </c>
      <c r="U29" s="16">
        <v>82788.24</v>
      </c>
      <c r="V29" s="20">
        <f t="shared" si="6"/>
        <v>0</v>
      </c>
      <c r="W29" s="21"/>
      <c r="X29" s="16">
        <v>41394.12</v>
      </c>
      <c r="Y29" s="16">
        <v>82788.24</v>
      </c>
    </row>
    <row r="30" spans="1:25" ht="28.5">
      <c r="A30" s="18" t="s">
        <v>29</v>
      </c>
      <c r="B30" s="23" t="str">
        <f t="shared" si="0"/>
        <v>2</v>
      </c>
      <c r="C30" s="23" t="str">
        <f t="shared" si="1"/>
        <v>01</v>
      </c>
      <c r="D30" s="23" t="str">
        <f t="shared" si="2"/>
        <v>01</v>
      </c>
      <c r="E30" s="18">
        <v>563</v>
      </c>
      <c r="F30" s="18">
        <v>0</v>
      </c>
      <c r="G30" s="18" t="s">
        <v>42</v>
      </c>
      <c r="H30" s="18">
        <v>18</v>
      </c>
      <c r="I30" s="19" t="s">
        <v>194</v>
      </c>
      <c r="J30" s="16">
        <v>0</v>
      </c>
      <c r="K30" s="16">
        <v>0</v>
      </c>
      <c r="L30" s="16">
        <f t="shared" si="3"/>
        <v>0</v>
      </c>
      <c r="M30" s="16">
        <v>0</v>
      </c>
      <c r="N30" s="20">
        <f t="shared" si="4"/>
        <v>0</v>
      </c>
      <c r="O30" s="21"/>
      <c r="P30" s="16">
        <v>0</v>
      </c>
      <c r="Q30" s="16">
        <v>16735.88</v>
      </c>
      <c r="R30" s="16">
        <v>16735.88</v>
      </c>
      <c r="S30" s="16">
        <v>16735.88</v>
      </c>
      <c r="T30" s="16">
        <f t="shared" si="5"/>
        <v>0</v>
      </c>
      <c r="U30" s="16">
        <v>16735.88</v>
      </c>
      <c r="V30" s="20">
        <f t="shared" si="6"/>
        <v>0</v>
      </c>
      <c r="W30" s="21"/>
      <c r="X30" s="16">
        <v>16735.88</v>
      </c>
      <c r="Y30" s="16">
        <v>16735.88</v>
      </c>
    </row>
    <row r="31" spans="1:25" ht="28.5">
      <c r="A31" s="18" t="s">
        <v>29</v>
      </c>
      <c r="B31" s="23" t="str">
        <f t="shared" si="0"/>
        <v>2</v>
      </c>
      <c r="C31" s="23" t="str">
        <f t="shared" si="1"/>
        <v>01</v>
      </c>
      <c r="D31" s="23" t="str">
        <f t="shared" si="2"/>
        <v>01</v>
      </c>
      <c r="E31" s="18">
        <v>580</v>
      </c>
      <c r="F31" s="18">
        <v>0</v>
      </c>
      <c r="G31" s="18" t="s">
        <v>43</v>
      </c>
      <c r="H31" s="18">
        <v>1</v>
      </c>
      <c r="I31" s="19" t="s">
        <v>188</v>
      </c>
      <c r="J31" s="16">
        <v>0</v>
      </c>
      <c r="K31" s="16">
        <v>0</v>
      </c>
      <c r="L31" s="16">
        <f t="shared" si="3"/>
        <v>0</v>
      </c>
      <c r="M31" s="16">
        <v>0</v>
      </c>
      <c r="N31" s="20">
        <f t="shared" si="4"/>
        <v>0</v>
      </c>
      <c r="O31" s="21"/>
      <c r="P31" s="16">
        <v>8620.66</v>
      </c>
      <c r="Q31" s="16">
        <v>25800</v>
      </c>
      <c r="R31" s="16">
        <v>34420.66</v>
      </c>
      <c r="S31" s="16">
        <v>34392.6</v>
      </c>
      <c r="T31" s="16">
        <f t="shared" si="5"/>
        <v>-28.060000000004948</v>
      </c>
      <c r="U31" s="16">
        <v>26458.3</v>
      </c>
      <c r="V31" s="20">
        <f t="shared" si="6"/>
        <v>7934.299999999999</v>
      </c>
      <c r="W31" s="21"/>
      <c r="X31" s="16">
        <v>34420.66</v>
      </c>
      <c r="Y31" s="16">
        <v>26458.3</v>
      </c>
    </row>
    <row r="32" spans="1:25" ht="28.5">
      <c r="A32" s="18" t="s">
        <v>44</v>
      </c>
      <c r="B32" s="23" t="str">
        <f t="shared" si="0"/>
        <v>2</v>
      </c>
      <c r="C32" s="23" t="str">
        <f t="shared" si="1"/>
        <v>01</v>
      </c>
      <c r="D32" s="23" t="str">
        <f t="shared" si="2"/>
        <v>05</v>
      </c>
      <c r="E32" s="18">
        <v>620</v>
      </c>
      <c r="F32" s="18">
        <v>0</v>
      </c>
      <c r="G32" s="18" t="s">
        <v>45</v>
      </c>
      <c r="H32" s="18">
        <v>1</v>
      </c>
      <c r="I32" s="19" t="s">
        <v>188</v>
      </c>
      <c r="J32" s="16">
        <v>0</v>
      </c>
      <c r="K32" s="16">
        <v>0</v>
      </c>
      <c r="L32" s="16">
        <f t="shared" si="3"/>
        <v>0</v>
      </c>
      <c r="M32" s="16">
        <v>0</v>
      </c>
      <c r="N32" s="20">
        <f t="shared" si="4"/>
        <v>0</v>
      </c>
      <c r="O32" s="21"/>
      <c r="P32" s="16">
        <v>93740.41</v>
      </c>
      <c r="Q32" s="16">
        <v>-46022</v>
      </c>
      <c r="R32" s="16">
        <v>47718.41</v>
      </c>
      <c r="S32" s="16">
        <v>47716.99</v>
      </c>
      <c r="T32" s="16">
        <f t="shared" si="5"/>
        <v>-1.4200000000055297</v>
      </c>
      <c r="U32" s="16">
        <v>15979.78</v>
      </c>
      <c r="V32" s="20">
        <f t="shared" si="6"/>
        <v>31737.21</v>
      </c>
      <c r="W32" s="21"/>
      <c r="X32" s="16">
        <v>47718.41</v>
      </c>
      <c r="Y32" s="16">
        <v>15979.78</v>
      </c>
    </row>
    <row r="33" spans="1:25" ht="28.5">
      <c r="A33" s="18" t="s">
        <v>46</v>
      </c>
      <c r="B33" s="23" t="str">
        <f t="shared" si="0"/>
        <v>2</v>
      </c>
      <c r="C33" s="23" t="str">
        <f t="shared" si="1"/>
        <v>01</v>
      </c>
      <c r="D33" s="23" t="str">
        <f t="shared" si="2"/>
        <v>01</v>
      </c>
      <c r="E33" s="18">
        <v>850</v>
      </c>
      <c r="F33" s="18">
        <v>0</v>
      </c>
      <c r="G33" s="18" t="s">
        <v>47</v>
      </c>
      <c r="H33" s="18">
        <v>18</v>
      </c>
      <c r="I33" s="19" t="s">
        <v>194</v>
      </c>
      <c r="J33" s="16">
        <v>0</v>
      </c>
      <c r="K33" s="16">
        <v>0</v>
      </c>
      <c r="L33" s="16">
        <f t="shared" si="3"/>
        <v>0</v>
      </c>
      <c r="M33" s="16">
        <v>0</v>
      </c>
      <c r="N33" s="20">
        <f t="shared" si="4"/>
        <v>0</v>
      </c>
      <c r="O33" s="21"/>
      <c r="P33" s="16">
        <v>20000</v>
      </c>
      <c r="Q33" s="16">
        <v>0</v>
      </c>
      <c r="R33" s="16">
        <v>20000</v>
      </c>
      <c r="S33" s="16">
        <v>17143.58</v>
      </c>
      <c r="T33" s="16">
        <f t="shared" si="5"/>
        <v>-2856.4199999999983</v>
      </c>
      <c r="U33" s="16">
        <v>17143.58</v>
      </c>
      <c r="V33" s="20">
        <f t="shared" si="6"/>
        <v>0</v>
      </c>
      <c r="W33" s="21"/>
      <c r="X33" s="16">
        <v>20000</v>
      </c>
      <c r="Y33" s="16">
        <v>17143.58</v>
      </c>
    </row>
    <row r="34" spans="1:25" ht="42.75">
      <c r="A34" s="18" t="s">
        <v>46</v>
      </c>
      <c r="B34" s="23" t="str">
        <f t="shared" si="0"/>
        <v>2</v>
      </c>
      <c r="C34" s="23" t="str">
        <f t="shared" si="1"/>
        <v>01</v>
      </c>
      <c r="D34" s="23" t="str">
        <f t="shared" si="2"/>
        <v>01</v>
      </c>
      <c r="E34" s="18">
        <v>851</v>
      </c>
      <c r="F34" s="18">
        <v>0</v>
      </c>
      <c r="G34" s="18" t="s">
        <v>48</v>
      </c>
      <c r="H34" s="18">
        <v>18</v>
      </c>
      <c r="I34" s="19" t="s">
        <v>194</v>
      </c>
      <c r="J34" s="16">
        <v>0</v>
      </c>
      <c r="K34" s="16">
        <v>0</v>
      </c>
      <c r="L34" s="16">
        <f t="shared" si="3"/>
        <v>0</v>
      </c>
      <c r="M34" s="16">
        <v>0</v>
      </c>
      <c r="N34" s="20">
        <f t="shared" si="4"/>
        <v>0</v>
      </c>
      <c r="O34" s="21"/>
      <c r="P34" s="16">
        <v>30000</v>
      </c>
      <c r="Q34" s="16">
        <v>0</v>
      </c>
      <c r="R34" s="16">
        <v>30000</v>
      </c>
      <c r="S34" s="16">
        <v>22751.37</v>
      </c>
      <c r="T34" s="16">
        <f t="shared" si="5"/>
        <v>-7248.630000000001</v>
      </c>
      <c r="U34" s="16">
        <v>5599.1</v>
      </c>
      <c r="V34" s="20">
        <f t="shared" si="6"/>
        <v>17152.269999999997</v>
      </c>
      <c r="W34" s="21"/>
      <c r="X34" s="16">
        <v>30000</v>
      </c>
      <c r="Y34" s="16">
        <v>5599.1</v>
      </c>
    </row>
    <row r="35" spans="1:25" ht="28.5">
      <c r="A35" s="18" t="s">
        <v>46</v>
      </c>
      <c r="B35" s="23" t="str">
        <f t="shared" si="0"/>
        <v>2</v>
      </c>
      <c r="C35" s="23" t="str">
        <f t="shared" si="1"/>
        <v>01</v>
      </c>
      <c r="D35" s="23" t="str">
        <f t="shared" si="2"/>
        <v>01</v>
      </c>
      <c r="E35" s="18">
        <v>855</v>
      </c>
      <c r="F35" s="18">
        <v>0</v>
      </c>
      <c r="G35" s="18" t="s">
        <v>49</v>
      </c>
      <c r="H35" s="18">
        <v>18</v>
      </c>
      <c r="I35" s="19" t="s">
        <v>194</v>
      </c>
      <c r="J35" s="16">
        <v>0</v>
      </c>
      <c r="K35" s="16">
        <v>0</v>
      </c>
      <c r="L35" s="16">
        <f t="shared" si="3"/>
        <v>0</v>
      </c>
      <c r="M35" s="16">
        <v>0</v>
      </c>
      <c r="N35" s="20">
        <f t="shared" si="4"/>
        <v>0</v>
      </c>
      <c r="O35" s="21"/>
      <c r="P35" s="16">
        <v>18000</v>
      </c>
      <c r="Q35" s="16">
        <v>0</v>
      </c>
      <c r="R35" s="16">
        <v>18000</v>
      </c>
      <c r="S35" s="16">
        <v>10736.37</v>
      </c>
      <c r="T35" s="16">
        <f t="shared" si="5"/>
        <v>-7263.629999999999</v>
      </c>
      <c r="U35" s="16">
        <v>10736.37</v>
      </c>
      <c r="V35" s="20">
        <f t="shared" si="6"/>
        <v>0</v>
      </c>
      <c r="W35" s="21"/>
      <c r="X35" s="16">
        <v>18000</v>
      </c>
      <c r="Y35" s="16">
        <v>10736.37</v>
      </c>
    </row>
    <row r="36" spans="1:25" ht="28.5">
      <c r="A36" s="18" t="s">
        <v>46</v>
      </c>
      <c r="B36" s="23" t="str">
        <f t="shared" si="0"/>
        <v>2</v>
      </c>
      <c r="C36" s="23" t="str">
        <f t="shared" si="1"/>
        <v>01</v>
      </c>
      <c r="D36" s="23" t="str">
        <f t="shared" si="2"/>
        <v>01</v>
      </c>
      <c r="E36" s="18">
        <v>870</v>
      </c>
      <c r="F36" s="18">
        <v>0</v>
      </c>
      <c r="G36" s="18" t="s">
        <v>51</v>
      </c>
      <c r="H36" s="18">
        <v>17</v>
      </c>
      <c r="I36" s="19" t="s">
        <v>193</v>
      </c>
      <c r="J36" s="16">
        <v>0</v>
      </c>
      <c r="K36" s="16">
        <v>0</v>
      </c>
      <c r="L36" s="16">
        <f t="shared" si="3"/>
        <v>0</v>
      </c>
      <c r="M36" s="16">
        <v>0</v>
      </c>
      <c r="N36" s="20">
        <f t="shared" si="4"/>
        <v>0</v>
      </c>
      <c r="O36" s="21"/>
      <c r="P36" s="16">
        <v>10020.5</v>
      </c>
      <c r="Q36" s="16">
        <v>0</v>
      </c>
      <c r="R36" s="16">
        <v>10020.5</v>
      </c>
      <c r="S36" s="16">
        <v>0</v>
      </c>
      <c r="T36" s="16">
        <f t="shared" si="5"/>
        <v>-10020.5</v>
      </c>
      <c r="U36" s="16">
        <v>0</v>
      </c>
      <c r="V36" s="20">
        <f t="shared" si="6"/>
        <v>0</v>
      </c>
      <c r="W36" s="21"/>
      <c r="X36" s="16">
        <v>10020.5</v>
      </c>
      <c r="Y36" s="16">
        <v>0</v>
      </c>
    </row>
    <row r="37" spans="1:25" ht="28.5">
      <c r="A37" s="18" t="s">
        <v>46</v>
      </c>
      <c r="B37" s="23" t="str">
        <f t="shared" si="0"/>
        <v>2</v>
      </c>
      <c r="C37" s="23" t="str">
        <f t="shared" si="1"/>
        <v>01</v>
      </c>
      <c r="D37" s="23" t="str">
        <f t="shared" si="2"/>
        <v>01</v>
      </c>
      <c r="E37" s="18">
        <v>1097</v>
      </c>
      <c r="F37" s="18">
        <v>0</v>
      </c>
      <c r="G37" s="18" t="s">
        <v>52</v>
      </c>
      <c r="H37" s="18">
        <v>18</v>
      </c>
      <c r="I37" s="19" t="s">
        <v>194</v>
      </c>
      <c r="J37" s="16">
        <v>0</v>
      </c>
      <c r="K37" s="16">
        <v>0</v>
      </c>
      <c r="L37" s="16">
        <f t="shared" si="3"/>
        <v>0</v>
      </c>
      <c r="M37" s="16">
        <v>0</v>
      </c>
      <c r="N37" s="20">
        <f t="shared" si="4"/>
        <v>0</v>
      </c>
      <c r="O37" s="21"/>
      <c r="P37" s="16">
        <v>24000</v>
      </c>
      <c r="Q37" s="16">
        <v>0</v>
      </c>
      <c r="R37" s="16">
        <v>24000</v>
      </c>
      <c r="S37" s="16">
        <v>24392.65</v>
      </c>
      <c r="T37" s="16">
        <f t="shared" si="5"/>
        <v>392.65000000000146</v>
      </c>
      <c r="U37" s="16">
        <v>24392.65</v>
      </c>
      <c r="V37" s="20">
        <f t="shared" si="6"/>
        <v>0</v>
      </c>
      <c r="W37" s="21"/>
      <c r="X37" s="16">
        <v>24000</v>
      </c>
      <c r="Y37" s="16">
        <v>24392.65</v>
      </c>
    </row>
    <row r="38" spans="1:25" ht="28.5">
      <c r="A38" s="18" t="s">
        <v>53</v>
      </c>
      <c r="B38" s="23" t="str">
        <f t="shared" si="0"/>
        <v>2</v>
      </c>
      <c r="C38" s="23" t="str">
        <f t="shared" si="1"/>
        <v>01</v>
      </c>
      <c r="D38" s="23" t="str">
        <f t="shared" si="2"/>
        <v>01</v>
      </c>
      <c r="E38" s="18">
        <v>1109</v>
      </c>
      <c r="F38" s="18">
        <v>0</v>
      </c>
      <c r="G38" s="18" t="s">
        <v>54</v>
      </c>
      <c r="H38" s="18">
        <v>17</v>
      </c>
      <c r="I38" s="19" t="s">
        <v>193</v>
      </c>
      <c r="J38" s="16">
        <v>3963</v>
      </c>
      <c r="K38" s="16">
        <v>3963</v>
      </c>
      <c r="L38" s="16">
        <f t="shared" si="3"/>
        <v>0</v>
      </c>
      <c r="M38" s="16">
        <v>3434</v>
      </c>
      <c r="N38" s="20">
        <f t="shared" si="4"/>
        <v>529</v>
      </c>
      <c r="O38" s="21"/>
      <c r="P38" s="16">
        <v>9500</v>
      </c>
      <c r="Q38" s="16">
        <v>0</v>
      </c>
      <c r="R38" s="16">
        <v>9500</v>
      </c>
      <c r="S38" s="16">
        <v>0</v>
      </c>
      <c r="T38" s="16">
        <f t="shared" si="5"/>
        <v>-9500</v>
      </c>
      <c r="U38" s="16">
        <v>0</v>
      </c>
      <c r="V38" s="20">
        <f t="shared" si="6"/>
        <v>0</v>
      </c>
      <c r="W38" s="21"/>
      <c r="X38" s="16">
        <v>13463</v>
      </c>
      <c r="Y38" s="16">
        <v>3434</v>
      </c>
    </row>
    <row r="39" spans="1:25" ht="28.5">
      <c r="A39" s="18" t="s">
        <v>50</v>
      </c>
      <c r="B39" s="23" t="str">
        <f t="shared" si="0"/>
        <v>2</v>
      </c>
      <c r="C39" s="23" t="str">
        <f t="shared" si="1"/>
        <v>01</v>
      </c>
      <c r="D39" s="23" t="str">
        <f t="shared" si="2"/>
        <v>01</v>
      </c>
      <c r="E39" s="18">
        <v>1140</v>
      </c>
      <c r="F39" s="18">
        <v>0</v>
      </c>
      <c r="G39" s="18" t="s">
        <v>55</v>
      </c>
      <c r="H39" s="18">
        <v>16</v>
      </c>
      <c r="I39" s="19" t="s">
        <v>192</v>
      </c>
      <c r="J39" s="16">
        <v>0</v>
      </c>
      <c r="K39" s="16">
        <v>0</v>
      </c>
      <c r="L39" s="16">
        <f t="shared" si="3"/>
        <v>0</v>
      </c>
      <c r="M39" s="16">
        <v>0</v>
      </c>
      <c r="N39" s="20">
        <f t="shared" si="4"/>
        <v>0</v>
      </c>
      <c r="O39" s="21"/>
      <c r="P39" s="16">
        <v>13000</v>
      </c>
      <c r="Q39" s="16">
        <v>0</v>
      </c>
      <c r="R39" s="16">
        <v>13000</v>
      </c>
      <c r="S39" s="16">
        <v>13000</v>
      </c>
      <c r="T39" s="16">
        <f t="shared" si="5"/>
        <v>0</v>
      </c>
      <c r="U39" s="16">
        <v>13000</v>
      </c>
      <c r="V39" s="20">
        <f t="shared" si="6"/>
        <v>0</v>
      </c>
      <c r="W39" s="21"/>
      <c r="X39" s="16">
        <v>13000</v>
      </c>
      <c r="Y39" s="16">
        <v>13000</v>
      </c>
    </row>
    <row r="40" spans="1:25" ht="28.5">
      <c r="A40" s="18" t="s">
        <v>56</v>
      </c>
      <c r="B40" s="23" t="str">
        <f t="shared" si="0"/>
        <v>2</v>
      </c>
      <c r="C40" s="23" t="str">
        <f t="shared" si="1"/>
        <v>01</v>
      </c>
      <c r="D40" s="23" t="str">
        <f t="shared" si="2"/>
        <v>01</v>
      </c>
      <c r="E40" s="18">
        <v>1145</v>
      </c>
      <c r="F40" s="18">
        <v>0</v>
      </c>
      <c r="G40" s="18" t="s">
        <v>57</v>
      </c>
      <c r="H40" s="18">
        <v>18</v>
      </c>
      <c r="I40" s="19" t="s">
        <v>194</v>
      </c>
      <c r="J40" s="16">
        <v>0</v>
      </c>
      <c r="K40" s="16">
        <v>0</v>
      </c>
      <c r="L40" s="16">
        <f t="shared" si="3"/>
        <v>0</v>
      </c>
      <c r="M40" s="16">
        <v>0</v>
      </c>
      <c r="N40" s="20">
        <f t="shared" si="4"/>
        <v>0</v>
      </c>
      <c r="O40" s="21"/>
      <c r="P40" s="16">
        <v>5000</v>
      </c>
      <c r="Q40" s="16">
        <v>0</v>
      </c>
      <c r="R40" s="16">
        <v>5000</v>
      </c>
      <c r="S40" s="16">
        <v>245.4</v>
      </c>
      <c r="T40" s="16">
        <f t="shared" si="5"/>
        <v>-4754.6</v>
      </c>
      <c r="U40" s="16">
        <v>245.4</v>
      </c>
      <c r="V40" s="20">
        <f t="shared" si="6"/>
        <v>0</v>
      </c>
      <c r="W40" s="21"/>
      <c r="X40" s="16">
        <v>5000</v>
      </c>
      <c r="Y40" s="16">
        <v>245.4</v>
      </c>
    </row>
    <row r="41" spans="1:25" ht="28.5">
      <c r="A41" s="18" t="s">
        <v>95</v>
      </c>
      <c r="B41" s="23" t="str">
        <f>MID($A41,1,1)</f>
        <v>2</v>
      </c>
      <c r="C41" s="23" t="str">
        <f>MID($A41,3,2)</f>
        <v>01</v>
      </c>
      <c r="D41" s="23" t="str">
        <f>MID($A41,6,2)</f>
        <v>01</v>
      </c>
      <c r="E41" s="18">
        <v>2289</v>
      </c>
      <c r="F41" s="18">
        <v>0</v>
      </c>
      <c r="G41" s="18" t="s">
        <v>96</v>
      </c>
      <c r="H41" s="18">
        <v>17</v>
      </c>
      <c r="I41" s="19" t="s">
        <v>193</v>
      </c>
      <c r="J41" s="16">
        <v>1993.8</v>
      </c>
      <c r="K41" s="16">
        <v>1993.8</v>
      </c>
      <c r="L41" s="16">
        <f>K41-J41</f>
        <v>0</v>
      </c>
      <c r="M41" s="16">
        <v>0</v>
      </c>
      <c r="N41" s="20">
        <f>K41-M41</f>
        <v>1993.8</v>
      </c>
      <c r="O41" s="21"/>
      <c r="P41" s="16">
        <v>3000</v>
      </c>
      <c r="Q41" s="16">
        <v>0</v>
      </c>
      <c r="R41" s="16">
        <v>3000</v>
      </c>
      <c r="S41" s="16">
        <v>0</v>
      </c>
      <c r="T41" s="16">
        <f>S41-R41</f>
        <v>-3000</v>
      </c>
      <c r="U41" s="16">
        <v>0</v>
      </c>
      <c r="V41" s="20">
        <f>S41-U41</f>
        <v>0</v>
      </c>
      <c r="W41" s="21"/>
      <c r="X41" s="16">
        <v>4993.8</v>
      </c>
      <c r="Y41" s="16">
        <v>0</v>
      </c>
    </row>
    <row r="42" spans="1:25" ht="28.5">
      <c r="A42" s="18" t="s">
        <v>58</v>
      </c>
      <c r="B42" s="23" t="str">
        <f t="shared" si="0"/>
        <v>3</v>
      </c>
      <c r="C42" s="23" t="str">
        <f t="shared" si="1"/>
        <v>01</v>
      </c>
      <c r="D42" s="23" t="str">
        <f t="shared" si="2"/>
        <v>02</v>
      </c>
      <c r="E42" s="18">
        <v>1190</v>
      </c>
      <c r="F42" s="18">
        <v>0</v>
      </c>
      <c r="G42" s="18" t="s">
        <v>59</v>
      </c>
      <c r="H42" s="18">
        <v>16</v>
      </c>
      <c r="I42" s="19" t="s">
        <v>192</v>
      </c>
      <c r="J42" s="16">
        <v>13.5</v>
      </c>
      <c r="K42" s="16">
        <v>13.5</v>
      </c>
      <c r="L42" s="16">
        <f t="shared" si="3"/>
        <v>0</v>
      </c>
      <c r="M42" s="16">
        <v>13.5</v>
      </c>
      <c r="N42" s="20">
        <f t="shared" si="4"/>
        <v>0</v>
      </c>
      <c r="O42" s="21"/>
      <c r="P42" s="16">
        <v>10000</v>
      </c>
      <c r="Q42" s="16">
        <v>0</v>
      </c>
      <c r="R42" s="16">
        <v>10000</v>
      </c>
      <c r="S42" s="16">
        <v>3051.38</v>
      </c>
      <c r="T42" s="16">
        <f t="shared" si="5"/>
        <v>-6948.62</v>
      </c>
      <c r="U42" s="16">
        <v>3046.38</v>
      </c>
      <c r="V42" s="20">
        <f t="shared" si="6"/>
        <v>5</v>
      </c>
      <c r="W42" s="21"/>
      <c r="X42" s="16">
        <v>10013.5</v>
      </c>
      <c r="Y42" s="16">
        <v>3059.88</v>
      </c>
    </row>
    <row r="43" spans="1:25" ht="28.5">
      <c r="A43" s="18" t="s">
        <v>60</v>
      </c>
      <c r="B43" s="23" t="str">
        <f t="shared" si="0"/>
        <v>3</v>
      </c>
      <c r="C43" s="23" t="str">
        <f t="shared" si="1"/>
        <v>01</v>
      </c>
      <c r="D43" s="23" t="str">
        <f t="shared" si="2"/>
        <v>02</v>
      </c>
      <c r="E43" s="18">
        <v>1191</v>
      </c>
      <c r="F43" s="18">
        <v>0</v>
      </c>
      <c r="G43" s="18" t="s">
        <v>61</v>
      </c>
      <c r="H43" s="18">
        <v>2</v>
      </c>
      <c r="I43" s="19" t="s">
        <v>62</v>
      </c>
      <c r="J43" s="16">
        <v>0</v>
      </c>
      <c r="K43" s="16">
        <v>0</v>
      </c>
      <c r="L43" s="16">
        <f t="shared" si="3"/>
        <v>0</v>
      </c>
      <c r="M43" s="16">
        <v>0</v>
      </c>
      <c r="N43" s="20">
        <f t="shared" si="4"/>
        <v>0</v>
      </c>
      <c r="O43" s="21"/>
      <c r="P43" s="16">
        <v>40000</v>
      </c>
      <c r="Q43" s="16">
        <v>-10000</v>
      </c>
      <c r="R43" s="16">
        <v>30000</v>
      </c>
      <c r="S43" s="16">
        <v>29410.65</v>
      </c>
      <c r="T43" s="16">
        <f t="shared" si="5"/>
        <v>-589.3499999999985</v>
      </c>
      <c r="U43" s="16">
        <v>29410.65</v>
      </c>
      <c r="V43" s="20">
        <f t="shared" si="6"/>
        <v>0</v>
      </c>
      <c r="W43" s="21"/>
      <c r="X43" s="16">
        <v>30000</v>
      </c>
      <c r="Y43" s="16">
        <v>29410.65</v>
      </c>
    </row>
    <row r="44" spans="1:25" ht="28.5">
      <c r="A44" s="18" t="s">
        <v>60</v>
      </c>
      <c r="B44" s="23" t="str">
        <f t="shared" si="0"/>
        <v>3</v>
      </c>
      <c r="C44" s="23" t="str">
        <f t="shared" si="1"/>
        <v>01</v>
      </c>
      <c r="D44" s="23" t="str">
        <f t="shared" si="2"/>
        <v>02</v>
      </c>
      <c r="E44" s="18">
        <v>1192</v>
      </c>
      <c r="F44" s="18">
        <v>0</v>
      </c>
      <c r="G44" s="18" t="s">
        <v>63</v>
      </c>
      <c r="H44" s="18">
        <v>14</v>
      </c>
      <c r="I44" s="19" t="s">
        <v>191</v>
      </c>
      <c r="J44" s="16">
        <v>0</v>
      </c>
      <c r="K44" s="16">
        <v>0</v>
      </c>
      <c r="L44" s="16">
        <f t="shared" si="3"/>
        <v>0</v>
      </c>
      <c r="M44" s="16">
        <v>0</v>
      </c>
      <c r="N44" s="20">
        <f t="shared" si="4"/>
        <v>0</v>
      </c>
      <c r="O44" s="21"/>
      <c r="P44" s="16">
        <v>4546</v>
      </c>
      <c r="Q44" s="16">
        <v>-2000</v>
      </c>
      <c r="R44" s="16">
        <v>2546</v>
      </c>
      <c r="S44" s="16">
        <v>650</v>
      </c>
      <c r="T44" s="16">
        <f t="shared" si="5"/>
        <v>-1896</v>
      </c>
      <c r="U44" s="16">
        <v>650</v>
      </c>
      <c r="V44" s="20">
        <f t="shared" si="6"/>
        <v>0</v>
      </c>
      <c r="W44" s="21"/>
      <c r="X44" s="16">
        <v>2546</v>
      </c>
      <c r="Y44" s="16">
        <v>650</v>
      </c>
    </row>
    <row r="45" spans="1:25" ht="28.5">
      <c r="A45" s="18" t="s">
        <v>58</v>
      </c>
      <c r="B45" s="23" t="str">
        <f t="shared" si="0"/>
        <v>3</v>
      </c>
      <c r="C45" s="23" t="str">
        <f t="shared" si="1"/>
        <v>01</v>
      </c>
      <c r="D45" s="23" t="str">
        <f t="shared" si="2"/>
        <v>02</v>
      </c>
      <c r="E45" s="18">
        <v>1201</v>
      </c>
      <c r="F45" s="18">
        <v>0</v>
      </c>
      <c r="G45" s="18" t="s">
        <v>64</v>
      </c>
      <c r="H45" s="18">
        <v>17</v>
      </c>
      <c r="I45" s="19" t="s">
        <v>193</v>
      </c>
      <c r="J45" s="16">
        <v>299.81</v>
      </c>
      <c r="K45" s="16">
        <v>299.81</v>
      </c>
      <c r="L45" s="16">
        <f t="shared" si="3"/>
        <v>0</v>
      </c>
      <c r="M45" s="16">
        <v>299.81</v>
      </c>
      <c r="N45" s="20">
        <f t="shared" si="4"/>
        <v>0</v>
      </c>
      <c r="O45" s="21"/>
      <c r="P45" s="16">
        <v>5000</v>
      </c>
      <c r="Q45" s="16">
        <v>0</v>
      </c>
      <c r="R45" s="16">
        <v>5000</v>
      </c>
      <c r="S45" s="16">
        <v>4154.28</v>
      </c>
      <c r="T45" s="16">
        <f t="shared" si="5"/>
        <v>-845.7200000000003</v>
      </c>
      <c r="U45" s="16">
        <v>4036.68</v>
      </c>
      <c r="V45" s="20">
        <f t="shared" si="6"/>
        <v>117.59999999999991</v>
      </c>
      <c r="W45" s="21"/>
      <c r="X45" s="16">
        <v>5299.81</v>
      </c>
      <c r="Y45" s="16">
        <v>4336.49</v>
      </c>
    </row>
    <row r="46" spans="1:25" ht="28.5">
      <c r="A46" s="18" t="s">
        <v>65</v>
      </c>
      <c r="B46" s="23" t="str">
        <f t="shared" si="0"/>
        <v>3</v>
      </c>
      <c r="C46" s="23" t="str">
        <f t="shared" si="1"/>
        <v>01</v>
      </c>
      <c r="D46" s="23" t="str">
        <f t="shared" si="2"/>
        <v>03</v>
      </c>
      <c r="E46" s="18">
        <v>1202</v>
      </c>
      <c r="F46" s="18">
        <v>0</v>
      </c>
      <c r="G46" s="18" t="s">
        <v>66</v>
      </c>
      <c r="H46" s="18">
        <v>17</v>
      </c>
      <c r="I46" s="19" t="s">
        <v>193</v>
      </c>
      <c r="J46" s="16">
        <v>0</v>
      </c>
      <c r="K46" s="16">
        <v>0</v>
      </c>
      <c r="L46" s="16">
        <f t="shared" si="3"/>
        <v>0</v>
      </c>
      <c r="M46" s="16">
        <v>0</v>
      </c>
      <c r="N46" s="20">
        <f t="shared" si="4"/>
        <v>0</v>
      </c>
      <c r="O46" s="21"/>
      <c r="P46" s="16">
        <v>4000</v>
      </c>
      <c r="Q46" s="16">
        <v>0</v>
      </c>
      <c r="R46" s="16">
        <v>4000</v>
      </c>
      <c r="S46" s="16">
        <v>3200</v>
      </c>
      <c r="T46" s="16">
        <f t="shared" si="5"/>
        <v>-800</v>
      </c>
      <c r="U46" s="16">
        <v>3200</v>
      </c>
      <c r="V46" s="20">
        <f t="shared" si="6"/>
        <v>0</v>
      </c>
      <c r="W46" s="21"/>
      <c r="X46" s="16">
        <v>4000</v>
      </c>
      <c r="Y46" s="16">
        <v>3200</v>
      </c>
    </row>
    <row r="47" spans="1:25" ht="38.25">
      <c r="A47" s="18" t="s">
        <v>67</v>
      </c>
      <c r="B47" s="23" t="str">
        <f t="shared" si="0"/>
        <v>3</v>
      </c>
      <c r="C47" s="23" t="str">
        <f t="shared" si="1"/>
        <v>01</v>
      </c>
      <c r="D47" s="23" t="str">
        <f t="shared" si="2"/>
        <v>02</v>
      </c>
      <c r="E47" s="18">
        <v>1270</v>
      </c>
      <c r="F47" s="18">
        <v>0</v>
      </c>
      <c r="G47" s="18" t="s">
        <v>68</v>
      </c>
      <c r="H47" s="18">
        <v>19</v>
      </c>
      <c r="I47" s="19" t="s">
        <v>195</v>
      </c>
      <c r="J47" s="16">
        <v>0</v>
      </c>
      <c r="K47" s="16">
        <v>0</v>
      </c>
      <c r="L47" s="16">
        <f t="shared" si="3"/>
        <v>0</v>
      </c>
      <c r="M47" s="16">
        <v>0</v>
      </c>
      <c r="N47" s="20">
        <f t="shared" si="4"/>
        <v>0</v>
      </c>
      <c r="O47" s="21"/>
      <c r="P47" s="16">
        <v>34000</v>
      </c>
      <c r="Q47" s="16">
        <v>0</v>
      </c>
      <c r="R47" s="16">
        <v>34000</v>
      </c>
      <c r="S47" s="16">
        <v>24261</v>
      </c>
      <c r="T47" s="16">
        <f t="shared" si="5"/>
        <v>-9739</v>
      </c>
      <c r="U47" s="16">
        <v>24261</v>
      </c>
      <c r="V47" s="20">
        <f t="shared" si="6"/>
        <v>0</v>
      </c>
      <c r="W47" s="21"/>
      <c r="X47" s="16">
        <v>34000</v>
      </c>
      <c r="Y47" s="16">
        <v>24261</v>
      </c>
    </row>
    <row r="48" spans="1:25" ht="38.25">
      <c r="A48" s="18" t="s">
        <v>67</v>
      </c>
      <c r="B48" s="23" t="str">
        <f t="shared" si="0"/>
        <v>3</v>
      </c>
      <c r="C48" s="23" t="str">
        <f t="shared" si="1"/>
        <v>01</v>
      </c>
      <c r="D48" s="23" t="str">
        <f t="shared" si="2"/>
        <v>02</v>
      </c>
      <c r="E48" s="18">
        <v>1271</v>
      </c>
      <c r="F48" s="18">
        <v>0</v>
      </c>
      <c r="G48" s="18" t="s">
        <v>69</v>
      </c>
      <c r="H48" s="18">
        <v>19</v>
      </c>
      <c r="I48" s="19" t="s">
        <v>195</v>
      </c>
      <c r="J48" s="16">
        <v>0</v>
      </c>
      <c r="K48" s="16">
        <v>0</v>
      </c>
      <c r="L48" s="16">
        <f t="shared" si="3"/>
        <v>0</v>
      </c>
      <c r="M48" s="16">
        <v>0</v>
      </c>
      <c r="N48" s="20">
        <f t="shared" si="4"/>
        <v>0</v>
      </c>
      <c r="O48" s="21"/>
      <c r="P48" s="16">
        <v>3000</v>
      </c>
      <c r="Q48" s="16">
        <v>0</v>
      </c>
      <c r="R48" s="16">
        <v>3000</v>
      </c>
      <c r="S48" s="16">
        <v>1864</v>
      </c>
      <c r="T48" s="16">
        <f t="shared" si="5"/>
        <v>-1136</v>
      </c>
      <c r="U48" s="16">
        <v>448</v>
      </c>
      <c r="V48" s="20">
        <f t="shared" si="6"/>
        <v>1416</v>
      </c>
      <c r="W48" s="21"/>
      <c r="X48" s="16">
        <v>3000</v>
      </c>
      <c r="Y48" s="16">
        <v>448</v>
      </c>
    </row>
    <row r="49" spans="1:25" ht="38.25">
      <c r="A49" s="18" t="s">
        <v>70</v>
      </c>
      <c r="B49" s="23" t="str">
        <f t="shared" si="0"/>
        <v>3</v>
      </c>
      <c r="C49" s="23" t="str">
        <f t="shared" si="1"/>
        <v>01</v>
      </c>
      <c r="D49" s="23" t="str">
        <f t="shared" si="2"/>
        <v>02</v>
      </c>
      <c r="E49" s="18">
        <v>1300</v>
      </c>
      <c r="F49" s="18">
        <v>0</v>
      </c>
      <c r="G49" s="18" t="s">
        <v>71</v>
      </c>
      <c r="H49" s="18">
        <v>19</v>
      </c>
      <c r="I49" s="19" t="s">
        <v>195</v>
      </c>
      <c r="J49" s="16">
        <v>0</v>
      </c>
      <c r="K49" s="16">
        <v>0</v>
      </c>
      <c r="L49" s="16">
        <f t="shared" si="3"/>
        <v>0</v>
      </c>
      <c r="M49" s="16">
        <v>0</v>
      </c>
      <c r="N49" s="20">
        <f t="shared" si="4"/>
        <v>0</v>
      </c>
      <c r="O49" s="21"/>
      <c r="P49" s="16">
        <v>70000</v>
      </c>
      <c r="Q49" s="16">
        <v>0</v>
      </c>
      <c r="R49" s="16">
        <v>70000</v>
      </c>
      <c r="S49" s="16">
        <v>38604.79</v>
      </c>
      <c r="T49" s="16">
        <f t="shared" si="5"/>
        <v>-31395.21</v>
      </c>
      <c r="U49" s="16">
        <v>38286.75</v>
      </c>
      <c r="V49" s="20">
        <f t="shared" si="6"/>
        <v>318.0400000000009</v>
      </c>
      <c r="W49" s="21"/>
      <c r="X49" s="16">
        <v>70000</v>
      </c>
      <c r="Y49" s="16">
        <v>38286.75</v>
      </c>
    </row>
    <row r="50" spans="1:25" ht="28.5">
      <c r="A50" s="18" t="s">
        <v>72</v>
      </c>
      <c r="B50" s="23" t="str">
        <f t="shared" si="0"/>
        <v>3</v>
      </c>
      <c r="C50" s="23" t="str">
        <f t="shared" si="1"/>
        <v>02</v>
      </c>
      <c r="D50" s="23" t="str">
        <f t="shared" si="2"/>
        <v>02</v>
      </c>
      <c r="E50" s="18">
        <v>1393</v>
      </c>
      <c r="F50" s="18">
        <v>0</v>
      </c>
      <c r="G50" s="18" t="s">
        <v>73</v>
      </c>
      <c r="H50" s="18">
        <v>11</v>
      </c>
      <c r="I50" s="19" t="s">
        <v>190</v>
      </c>
      <c r="J50" s="16">
        <v>207254.33</v>
      </c>
      <c r="K50" s="16">
        <v>207254.33</v>
      </c>
      <c r="L50" s="16">
        <f t="shared" si="3"/>
        <v>0</v>
      </c>
      <c r="M50" s="16">
        <v>131917.99</v>
      </c>
      <c r="N50" s="20">
        <f t="shared" si="4"/>
        <v>75336.34</v>
      </c>
      <c r="O50" s="21"/>
      <c r="P50" s="16">
        <v>0</v>
      </c>
      <c r="Q50" s="16">
        <v>0</v>
      </c>
      <c r="R50" s="16">
        <v>0</v>
      </c>
      <c r="S50" s="16">
        <v>0</v>
      </c>
      <c r="T50" s="16">
        <f t="shared" si="5"/>
        <v>0</v>
      </c>
      <c r="U50" s="16">
        <v>0</v>
      </c>
      <c r="V50" s="20">
        <f t="shared" si="6"/>
        <v>0</v>
      </c>
      <c r="W50" s="21"/>
      <c r="X50" s="16">
        <v>207254.33</v>
      </c>
      <c r="Y50" s="16">
        <v>131917.99</v>
      </c>
    </row>
    <row r="51" spans="1:25" ht="28.5">
      <c r="A51" s="18" t="s">
        <v>75</v>
      </c>
      <c r="B51" s="23" t="str">
        <f t="shared" si="0"/>
        <v>3</v>
      </c>
      <c r="C51" s="23" t="str">
        <f t="shared" si="1"/>
        <v>02</v>
      </c>
      <c r="D51" s="23" t="str">
        <f t="shared" si="2"/>
        <v>02</v>
      </c>
      <c r="E51" s="18">
        <v>1395</v>
      </c>
      <c r="F51" s="18">
        <v>0</v>
      </c>
      <c r="G51" s="18" t="s">
        <v>76</v>
      </c>
      <c r="H51" s="18">
        <v>11</v>
      </c>
      <c r="I51" s="19" t="s">
        <v>190</v>
      </c>
      <c r="J51" s="16">
        <v>108679.78</v>
      </c>
      <c r="K51" s="16">
        <v>108679.78</v>
      </c>
      <c r="L51" s="16">
        <f t="shared" si="3"/>
        <v>0</v>
      </c>
      <c r="M51" s="16">
        <v>108679.78</v>
      </c>
      <c r="N51" s="20">
        <f t="shared" si="4"/>
        <v>0</v>
      </c>
      <c r="O51" s="21"/>
      <c r="P51" s="16">
        <v>0</v>
      </c>
      <c r="Q51" s="16">
        <v>0</v>
      </c>
      <c r="R51" s="16">
        <v>0</v>
      </c>
      <c r="S51" s="16">
        <v>0</v>
      </c>
      <c r="T51" s="16">
        <f t="shared" si="5"/>
        <v>0</v>
      </c>
      <c r="U51" s="16">
        <v>0</v>
      </c>
      <c r="V51" s="20">
        <f t="shared" si="6"/>
        <v>0</v>
      </c>
      <c r="W51" s="21"/>
      <c r="X51" s="16">
        <v>108679.78</v>
      </c>
      <c r="Y51" s="16">
        <v>108679.78</v>
      </c>
    </row>
    <row r="52" spans="1:25" ht="42.75">
      <c r="A52" s="18" t="s">
        <v>77</v>
      </c>
      <c r="B52" s="23" t="str">
        <f t="shared" si="0"/>
        <v>3</v>
      </c>
      <c r="C52" s="23" t="str">
        <f t="shared" si="1"/>
        <v>02</v>
      </c>
      <c r="D52" s="23" t="str">
        <f t="shared" si="2"/>
        <v>03</v>
      </c>
      <c r="E52" s="18">
        <v>1396</v>
      </c>
      <c r="F52" s="18">
        <v>0</v>
      </c>
      <c r="G52" s="18" t="s">
        <v>78</v>
      </c>
      <c r="H52" s="18">
        <v>11</v>
      </c>
      <c r="I52" s="19" t="s">
        <v>190</v>
      </c>
      <c r="J52" s="16">
        <v>17113.31</v>
      </c>
      <c r="K52" s="16">
        <v>17113.31</v>
      </c>
      <c r="L52" s="16">
        <f t="shared" si="3"/>
        <v>0</v>
      </c>
      <c r="M52" s="16">
        <v>17113.31</v>
      </c>
      <c r="N52" s="20">
        <f t="shared" si="4"/>
        <v>0</v>
      </c>
      <c r="O52" s="21"/>
      <c r="P52" s="16">
        <v>0</v>
      </c>
      <c r="Q52" s="16">
        <v>0</v>
      </c>
      <c r="R52" s="16">
        <v>0</v>
      </c>
      <c r="S52" s="16">
        <v>0</v>
      </c>
      <c r="T52" s="16">
        <f t="shared" si="5"/>
        <v>0</v>
      </c>
      <c r="U52" s="16">
        <v>0</v>
      </c>
      <c r="V52" s="20">
        <f t="shared" si="6"/>
        <v>0</v>
      </c>
      <c r="W52" s="21"/>
      <c r="X52" s="16">
        <v>17113.31</v>
      </c>
      <c r="Y52" s="16">
        <v>17113.31</v>
      </c>
    </row>
    <row r="53" spans="1:25" ht="28.5">
      <c r="A53" s="18" t="s">
        <v>72</v>
      </c>
      <c r="B53" s="23" t="str">
        <f t="shared" si="0"/>
        <v>3</v>
      </c>
      <c r="C53" s="23" t="str">
        <f t="shared" si="1"/>
        <v>02</v>
      </c>
      <c r="D53" s="23" t="str">
        <f t="shared" si="2"/>
        <v>02</v>
      </c>
      <c r="E53" s="18">
        <v>1397</v>
      </c>
      <c r="F53" s="18">
        <v>0</v>
      </c>
      <c r="G53" s="18" t="s">
        <v>76</v>
      </c>
      <c r="H53" s="18">
        <v>11</v>
      </c>
      <c r="I53" s="19" t="s">
        <v>190</v>
      </c>
      <c r="J53" s="16">
        <v>0</v>
      </c>
      <c r="K53" s="16">
        <v>0</v>
      </c>
      <c r="L53" s="16">
        <f t="shared" si="3"/>
        <v>0</v>
      </c>
      <c r="M53" s="16">
        <v>0</v>
      </c>
      <c r="N53" s="20">
        <f t="shared" si="4"/>
        <v>0</v>
      </c>
      <c r="O53" s="21"/>
      <c r="P53" s="16">
        <v>350000</v>
      </c>
      <c r="Q53" s="16">
        <v>0</v>
      </c>
      <c r="R53" s="16">
        <v>350000</v>
      </c>
      <c r="S53" s="16">
        <v>233308</v>
      </c>
      <c r="T53" s="16">
        <f t="shared" si="5"/>
        <v>-116692</v>
      </c>
      <c r="U53" s="16">
        <v>198861.81</v>
      </c>
      <c r="V53" s="20">
        <f t="shared" si="6"/>
        <v>34446.19</v>
      </c>
      <c r="W53" s="21"/>
      <c r="X53" s="16">
        <v>350000</v>
      </c>
      <c r="Y53" s="16">
        <v>198861.81</v>
      </c>
    </row>
    <row r="54" spans="1:25" ht="42.75">
      <c r="A54" s="18" t="s">
        <v>74</v>
      </c>
      <c r="B54" s="23" t="str">
        <f t="shared" si="0"/>
        <v>3</v>
      </c>
      <c r="C54" s="23" t="str">
        <f t="shared" si="1"/>
        <v>02</v>
      </c>
      <c r="D54" s="23" t="str">
        <f t="shared" si="2"/>
        <v>03</v>
      </c>
      <c r="E54" s="18">
        <v>1398</v>
      </c>
      <c r="F54" s="18">
        <v>0</v>
      </c>
      <c r="G54" s="18" t="s">
        <v>78</v>
      </c>
      <c r="H54" s="18">
        <v>11</v>
      </c>
      <c r="I54" s="19" t="s">
        <v>190</v>
      </c>
      <c r="J54" s="16">
        <v>0</v>
      </c>
      <c r="K54" s="16">
        <v>0</v>
      </c>
      <c r="L54" s="16">
        <f t="shared" si="3"/>
        <v>0</v>
      </c>
      <c r="M54" s="16">
        <v>0</v>
      </c>
      <c r="N54" s="20">
        <f t="shared" si="4"/>
        <v>0</v>
      </c>
      <c r="O54" s="21"/>
      <c r="P54" s="16">
        <v>100000</v>
      </c>
      <c r="Q54" s="16">
        <v>0</v>
      </c>
      <c r="R54" s="16">
        <v>100000</v>
      </c>
      <c r="S54" s="16">
        <v>44591.4</v>
      </c>
      <c r="T54" s="16">
        <f t="shared" si="5"/>
        <v>-55408.6</v>
      </c>
      <c r="U54" s="16">
        <v>44591.4</v>
      </c>
      <c r="V54" s="20">
        <f t="shared" si="6"/>
        <v>0</v>
      </c>
      <c r="W54" s="21"/>
      <c r="X54" s="16">
        <v>100000</v>
      </c>
      <c r="Y54" s="16">
        <v>44591.4</v>
      </c>
    </row>
    <row r="55" spans="1:25" ht="28.5">
      <c r="A55" s="18" t="s">
        <v>79</v>
      </c>
      <c r="B55" s="23" t="str">
        <f t="shared" si="0"/>
        <v>3</v>
      </c>
      <c r="C55" s="23" t="str">
        <f t="shared" si="1"/>
        <v>01</v>
      </c>
      <c r="D55" s="23" t="str">
        <f t="shared" si="2"/>
        <v>02</v>
      </c>
      <c r="E55" s="18">
        <v>1500</v>
      </c>
      <c r="F55" s="18">
        <v>0</v>
      </c>
      <c r="G55" s="18" t="s">
        <v>80</v>
      </c>
      <c r="H55" s="18">
        <v>14</v>
      </c>
      <c r="I55" s="19" t="s">
        <v>191</v>
      </c>
      <c r="J55" s="16">
        <v>0</v>
      </c>
      <c r="K55" s="16">
        <v>0</v>
      </c>
      <c r="L55" s="16">
        <f t="shared" si="3"/>
        <v>0</v>
      </c>
      <c r="M55" s="16">
        <v>0</v>
      </c>
      <c r="N55" s="20">
        <f t="shared" si="4"/>
        <v>0</v>
      </c>
      <c r="O55" s="21"/>
      <c r="P55" s="16">
        <v>6111</v>
      </c>
      <c r="Q55" s="16">
        <v>0</v>
      </c>
      <c r="R55" s="16">
        <v>6111</v>
      </c>
      <c r="S55" s="16">
        <v>0</v>
      </c>
      <c r="T55" s="16">
        <f t="shared" si="5"/>
        <v>-6111</v>
      </c>
      <c r="U55" s="16">
        <v>0</v>
      </c>
      <c r="V55" s="20">
        <f t="shared" si="6"/>
        <v>0</v>
      </c>
      <c r="W55" s="21"/>
      <c r="X55" s="16">
        <v>6111</v>
      </c>
      <c r="Y55" s="16">
        <v>0</v>
      </c>
    </row>
    <row r="56" spans="1:25" ht="28.5">
      <c r="A56" s="18" t="s">
        <v>79</v>
      </c>
      <c r="B56" s="23" t="str">
        <f t="shared" si="0"/>
        <v>3</v>
      </c>
      <c r="C56" s="23" t="str">
        <f t="shared" si="1"/>
        <v>01</v>
      </c>
      <c r="D56" s="23" t="str">
        <f t="shared" si="2"/>
        <v>02</v>
      </c>
      <c r="E56" s="18">
        <v>1500</v>
      </c>
      <c r="F56" s="18">
        <v>1</v>
      </c>
      <c r="G56" s="18" t="s">
        <v>81</v>
      </c>
      <c r="H56" s="18">
        <v>16</v>
      </c>
      <c r="I56" s="19" t="s">
        <v>192</v>
      </c>
      <c r="J56" s="16">
        <v>0</v>
      </c>
      <c r="K56" s="16">
        <v>0</v>
      </c>
      <c r="L56" s="16">
        <f t="shared" si="3"/>
        <v>0</v>
      </c>
      <c r="M56" s="16">
        <v>0</v>
      </c>
      <c r="N56" s="20">
        <f t="shared" si="4"/>
        <v>0</v>
      </c>
      <c r="O56" s="21"/>
      <c r="P56" s="16">
        <v>12000</v>
      </c>
      <c r="Q56" s="16">
        <v>0</v>
      </c>
      <c r="R56" s="16">
        <v>12000</v>
      </c>
      <c r="S56" s="16">
        <v>8354</v>
      </c>
      <c r="T56" s="16">
        <f t="shared" si="5"/>
        <v>-3646</v>
      </c>
      <c r="U56" s="16">
        <v>8354</v>
      </c>
      <c r="V56" s="20">
        <f t="shared" si="6"/>
        <v>0</v>
      </c>
      <c r="W56" s="21"/>
      <c r="X56" s="16">
        <v>12000</v>
      </c>
      <c r="Y56" s="16">
        <v>8354</v>
      </c>
    </row>
    <row r="57" spans="1:25" ht="28.5">
      <c r="A57" s="18" t="s">
        <v>65</v>
      </c>
      <c r="B57" s="23" t="str">
        <f t="shared" si="0"/>
        <v>3</v>
      </c>
      <c r="C57" s="23" t="str">
        <f t="shared" si="1"/>
        <v>01</v>
      </c>
      <c r="D57" s="23" t="str">
        <f t="shared" si="2"/>
        <v>03</v>
      </c>
      <c r="E57" s="18">
        <v>1700</v>
      </c>
      <c r="F57" s="18">
        <v>0</v>
      </c>
      <c r="G57" s="18" t="s">
        <v>82</v>
      </c>
      <c r="H57" s="18">
        <v>14</v>
      </c>
      <c r="I57" s="19" t="s">
        <v>191</v>
      </c>
      <c r="J57" s="16">
        <v>0</v>
      </c>
      <c r="K57" s="16">
        <v>0</v>
      </c>
      <c r="L57" s="16">
        <f t="shared" si="3"/>
        <v>0</v>
      </c>
      <c r="M57" s="16">
        <v>0</v>
      </c>
      <c r="N57" s="20">
        <f t="shared" si="4"/>
        <v>0</v>
      </c>
      <c r="O57" s="21"/>
      <c r="P57" s="16">
        <v>7000</v>
      </c>
      <c r="Q57" s="16">
        <v>10480</v>
      </c>
      <c r="R57" s="16">
        <v>17480</v>
      </c>
      <c r="S57" s="16">
        <v>18007.64</v>
      </c>
      <c r="T57" s="16">
        <f t="shared" si="5"/>
        <v>527.6399999999994</v>
      </c>
      <c r="U57" s="16">
        <v>18007.64</v>
      </c>
      <c r="V57" s="20">
        <f t="shared" si="6"/>
        <v>0</v>
      </c>
      <c r="W57" s="21"/>
      <c r="X57" s="16">
        <v>17480</v>
      </c>
      <c r="Y57" s="16">
        <v>18007.64</v>
      </c>
    </row>
    <row r="58" spans="1:25" ht="28.5">
      <c r="A58" s="18" t="s">
        <v>84</v>
      </c>
      <c r="B58" s="23" t="str">
        <f t="shared" si="0"/>
        <v>3</v>
      </c>
      <c r="C58" s="23" t="str">
        <f t="shared" si="1"/>
        <v>03</v>
      </c>
      <c r="D58" s="23" t="str">
        <f t="shared" si="2"/>
        <v>03</v>
      </c>
      <c r="E58" s="18">
        <v>1850</v>
      </c>
      <c r="F58" s="18">
        <v>0</v>
      </c>
      <c r="G58" s="18" t="s">
        <v>85</v>
      </c>
      <c r="H58" s="18">
        <v>1</v>
      </c>
      <c r="I58" s="19" t="s">
        <v>188</v>
      </c>
      <c r="J58" s="16">
        <v>0</v>
      </c>
      <c r="K58" s="16">
        <v>0</v>
      </c>
      <c r="L58" s="16">
        <f t="shared" si="3"/>
        <v>0</v>
      </c>
      <c r="M58" s="16">
        <v>0</v>
      </c>
      <c r="N58" s="20">
        <f t="shared" si="4"/>
        <v>0</v>
      </c>
      <c r="O58" s="21"/>
      <c r="P58" s="16">
        <v>50</v>
      </c>
      <c r="Q58" s="16">
        <v>0</v>
      </c>
      <c r="R58" s="16">
        <v>50</v>
      </c>
      <c r="S58" s="16">
        <v>4.04</v>
      </c>
      <c r="T58" s="16">
        <f t="shared" si="5"/>
        <v>-45.96</v>
      </c>
      <c r="U58" s="16">
        <v>4.04</v>
      </c>
      <c r="V58" s="20">
        <f t="shared" si="6"/>
        <v>0</v>
      </c>
      <c r="W58" s="21"/>
      <c r="X58" s="16">
        <v>50</v>
      </c>
      <c r="Y58" s="16">
        <v>4.04</v>
      </c>
    </row>
    <row r="59" spans="1:25" ht="28.5">
      <c r="A59" s="18" t="s">
        <v>83</v>
      </c>
      <c r="B59" s="23" t="str">
        <f t="shared" si="0"/>
        <v>3</v>
      </c>
      <c r="C59" s="23" t="str">
        <f t="shared" si="1"/>
        <v>01</v>
      </c>
      <c r="D59" s="23" t="str">
        <f t="shared" si="2"/>
        <v>03</v>
      </c>
      <c r="E59" s="18">
        <v>1870</v>
      </c>
      <c r="F59" s="18">
        <v>0</v>
      </c>
      <c r="G59" s="18" t="s">
        <v>86</v>
      </c>
      <c r="H59" s="18">
        <v>14</v>
      </c>
      <c r="I59" s="19" t="s">
        <v>191</v>
      </c>
      <c r="J59" s="16">
        <v>0</v>
      </c>
      <c r="K59" s="16">
        <v>0</v>
      </c>
      <c r="L59" s="16">
        <f t="shared" si="3"/>
        <v>0</v>
      </c>
      <c r="M59" s="16">
        <v>0</v>
      </c>
      <c r="N59" s="20">
        <f t="shared" si="4"/>
        <v>0</v>
      </c>
      <c r="O59" s="21"/>
      <c r="P59" s="16">
        <v>7000</v>
      </c>
      <c r="Q59" s="16">
        <v>560</v>
      </c>
      <c r="R59" s="16">
        <v>7560</v>
      </c>
      <c r="S59" s="16">
        <v>7902.3</v>
      </c>
      <c r="T59" s="16">
        <f t="shared" si="5"/>
        <v>342.3000000000002</v>
      </c>
      <c r="U59" s="16">
        <v>7902.3</v>
      </c>
      <c r="V59" s="20">
        <f t="shared" si="6"/>
        <v>0</v>
      </c>
      <c r="W59" s="21"/>
      <c r="X59" s="16">
        <v>7560</v>
      </c>
      <c r="Y59" s="16">
        <v>7902.3</v>
      </c>
    </row>
    <row r="60" spans="1:25" ht="28.5">
      <c r="A60" s="18" t="s">
        <v>88</v>
      </c>
      <c r="B60" s="23" t="str">
        <f t="shared" si="0"/>
        <v>3</v>
      </c>
      <c r="C60" s="23" t="str">
        <f t="shared" si="1"/>
        <v>05</v>
      </c>
      <c r="D60" s="23" t="str">
        <f t="shared" si="2"/>
        <v>02</v>
      </c>
      <c r="E60" s="18">
        <v>2253</v>
      </c>
      <c r="F60" s="18">
        <v>0</v>
      </c>
      <c r="G60" s="18" t="s">
        <v>89</v>
      </c>
      <c r="H60" s="18">
        <v>1</v>
      </c>
      <c r="I60" s="19" t="s">
        <v>188</v>
      </c>
      <c r="J60" s="16">
        <v>0</v>
      </c>
      <c r="K60" s="16">
        <v>0</v>
      </c>
      <c r="L60" s="16">
        <f t="shared" si="3"/>
        <v>0</v>
      </c>
      <c r="M60" s="16">
        <v>0</v>
      </c>
      <c r="N60" s="20">
        <f t="shared" si="4"/>
        <v>0</v>
      </c>
      <c r="O60" s="21"/>
      <c r="P60" s="16">
        <v>25000</v>
      </c>
      <c r="Q60" s="16">
        <v>0</v>
      </c>
      <c r="R60" s="16">
        <v>25000</v>
      </c>
      <c r="S60" s="16">
        <v>13099.77</v>
      </c>
      <c r="T60" s="16">
        <f t="shared" si="5"/>
        <v>-11900.23</v>
      </c>
      <c r="U60" s="16">
        <v>13099.77</v>
      </c>
      <c r="V60" s="20">
        <f t="shared" si="6"/>
        <v>0</v>
      </c>
      <c r="W60" s="21"/>
      <c r="X60" s="16">
        <v>25000</v>
      </c>
      <c r="Y60" s="16">
        <v>13099.77</v>
      </c>
    </row>
    <row r="61" spans="1:25" ht="28.5">
      <c r="A61" s="18" t="s">
        <v>90</v>
      </c>
      <c r="B61" s="23" t="str">
        <f t="shared" si="0"/>
        <v>3</v>
      </c>
      <c r="C61" s="23" t="str">
        <f t="shared" si="1"/>
        <v>05</v>
      </c>
      <c r="D61" s="23" t="str">
        <f t="shared" si="2"/>
        <v>99</v>
      </c>
      <c r="E61" s="18">
        <v>2254</v>
      </c>
      <c r="F61" s="18">
        <v>0</v>
      </c>
      <c r="G61" s="18" t="s">
        <v>91</v>
      </c>
      <c r="H61" s="18">
        <v>1</v>
      </c>
      <c r="I61" s="19" t="s">
        <v>188</v>
      </c>
      <c r="J61" s="16">
        <v>0</v>
      </c>
      <c r="K61" s="16">
        <v>0</v>
      </c>
      <c r="L61" s="16">
        <f t="shared" si="3"/>
        <v>0</v>
      </c>
      <c r="M61" s="16">
        <v>0</v>
      </c>
      <c r="N61" s="20">
        <f t="shared" si="4"/>
        <v>0</v>
      </c>
      <c r="O61" s="21"/>
      <c r="P61" s="16">
        <v>8000</v>
      </c>
      <c r="Q61" s="16">
        <v>0</v>
      </c>
      <c r="R61" s="16">
        <v>8000</v>
      </c>
      <c r="S61" s="16">
        <v>3902.92</v>
      </c>
      <c r="T61" s="16">
        <f t="shared" si="5"/>
        <v>-4097.08</v>
      </c>
      <c r="U61" s="16">
        <v>3902.92</v>
      </c>
      <c r="V61" s="20">
        <f t="shared" si="6"/>
        <v>0</v>
      </c>
      <c r="W61" s="21"/>
      <c r="X61" s="16">
        <v>8000</v>
      </c>
      <c r="Y61" s="16">
        <v>3902.92</v>
      </c>
    </row>
    <row r="62" spans="1:25" ht="28.5">
      <c r="A62" s="18" t="s">
        <v>92</v>
      </c>
      <c r="B62" s="23" t="str">
        <f t="shared" si="0"/>
        <v>3</v>
      </c>
      <c r="C62" s="23" t="str">
        <f t="shared" si="1"/>
        <v>05</v>
      </c>
      <c r="D62" s="23" t="str">
        <f t="shared" si="2"/>
        <v>02</v>
      </c>
      <c r="E62" s="18">
        <v>2285</v>
      </c>
      <c r="F62" s="18">
        <v>0</v>
      </c>
      <c r="G62" s="18" t="s">
        <v>93</v>
      </c>
      <c r="H62" s="18">
        <v>1</v>
      </c>
      <c r="I62" s="19" t="s">
        <v>188</v>
      </c>
      <c r="J62" s="16">
        <v>101755.55</v>
      </c>
      <c r="K62" s="16">
        <v>101755.55</v>
      </c>
      <c r="L62" s="16">
        <f t="shared" si="3"/>
        <v>0</v>
      </c>
      <c r="M62" s="16">
        <v>101755.55</v>
      </c>
      <c r="N62" s="20">
        <f t="shared" si="4"/>
        <v>0</v>
      </c>
      <c r="O62" s="21"/>
      <c r="P62" s="16">
        <v>33000</v>
      </c>
      <c r="Q62" s="16">
        <v>0</v>
      </c>
      <c r="R62" s="16">
        <v>33000</v>
      </c>
      <c r="S62" s="16">
        <v>0</v>
      </c>
      <c r="T62" s="16">
        <f t="shared" si="5"/>
        <v>-33000</v>
      </c>
      <c r="U62" s="16">
        <v>0</v>
      </c>
      <c r="V62" s="20">
        <f t="shared" si="6"/>
        <v>0</v>
      </c>
      <c r="W62" s="21"/>
      <c r="X62" s="16">
        <v>134755.55</v>
      </c>
      <c r="Y62" s="16">
        <v>101755.55</v>
      </c>
    </row>
    <row r="63" spans="1:25" ht="28.5">
      <c r="A63" s="18" t="s">
        <v>92</v>
      </c>
      <c r="B63" s="23" t="str">
        <f t="shared" si="0"/>
        <v>3</v>
      </c>
      <c r="C63" s="23" t="str">
        <f t="shared" si="1"/>
        <v>05</v>
      </c>
      <c r="D63" s="23" t="str">
        <f t="shared" si="2"/>
        <v>02</v>
      </c>
      <c r="E63" s="18">
        <v>2286</v>
      </c>
      <c r="F63" s="18">
        <v>0</v>
      </c>
      <c r="G63" s="18" t="s">
        <v>94</v>
      </c>
      <c r="H63" s="18">
        <v>1</v>
      </c>
      <c r="I63" s="19" t="s">
        <v>188</v>
      </c>
      <c r="J63" s="16">
        <v>10847.03</v>
      </c>
      <c r="K63" s="16">
        <v>10847.03</v>
      </c>
      <c r="L63" s="16">
        <f t="shared" si="3"/>
        <v>0</v>
      </c>
      <c r="M63" s="16">
        <v>7927.65</v>
      </c>
      <c r="N63" s="20">
        <f t="shared" si="4"/>
        <v>2919.380000000001</v>
      </c>
      <c r="O63" s="21"/>
      <c r="P63" s="16">
        <v>5000</v>
      </c>
      <c r="Q63" s="16">
        <v>0</v>
      </c>
      <c r="R63" s="16">
        <v>5000</v>
      </c>
      <c r="S63" s="16">
        <v>7998.47</v>
      </c>
      <c r="T63" s="16">
        <f t="shared" si="5"/>
        <v>2998.4700000000003</v>
      </c>
      <c r="U63" s="16">
        <v>0</v>
      </c>
      <c r="V63" s="20">
        <f t="shared" si="6"/>
        <v>7998.47</v>
      </c>
      <c r="W63" s="21"/>
      <c r="X63" s="16">
        <v>15847.03</v>
      </c>
      <c r="Y63" s="16">
        <v>7927.65</v>
      </c>
    </row>
    <row r="64" spans="1:25" ht="28.5">
      <c r="A64" s="18" t="s">
        <v>97</v>
      </c>
      <c r="B64" s="23" t="str">
        <f t="shared" si="0"/>
        <v>3</v>
      </c>
      <c r="C64" s="23" t="str">
        <f t="shared" si="1"/>
        <v>05</v>
      </c>
      <c r="D64" s="23" t="str">
        <f t="shared" si="2"/>
        <v>02</v>
      </c>
      <c r="E64" s="18">
        <v>2290</v>
      </c>
      <c r="F64" s="18">
        <v>0</v>
      </c>
      <c r="G64" s="18" t="s">
        <v>98</v>
      </c>
      <c r="H64" s="18">
        <v>18</v>
      </c>
      <c r="I64" s="19" t="s">
        <v>194</v>
      </c>
      <c r="J64" s="16">
        <v>0</v>
      </c>
      <c r="K64" s="16">
        <v>0</v>
      </c>
      <c r="L64" s="16">
        <f t="shared" si="3"/>
        <v>0</v>
      </c>
      <c r="M64" s="16">
        <v>0</v>
      </c>
      <c r="N64" s="20">
        <f t="shared" si="4"/>
        <v>0</v>
      </c>
      <c r="O64" s="21"/>
      <c r="P64" s="16">
        <v>35000</v>
      </c>
      <c r="Q64" s="16">
        <v>0</v>
      </c>
      <c r="R64" s="16">
        <v>35000</v>
      </c>
      <c r="S64" s="16">
        <v>32755</v>
      </c>
      <c r="T64" s="16">
        <f t="shared" si="5"/>
        <v>-2245</v>
      </c>
      <c r="U64" s="16">
        <v>32755</v>
      </c>
      <c r="V64" s="20">
        <f t="shared" si="6"/>
        <v>0</v>
      </c>
      <c r="W64" s="21"/>
      <c r="X64" s="16">
        <v>35000</v>
      </c>
      <c r="Y64" s="16">
        <v>32755</v>
      </c>
    </row>
    <row r="65" spans="1:25" ht="28.5">
      <c r="A65" s="18" t="s">
        <v>99</v>
      </c>
      <c r="B65" s="23" t="str">
        <f t="shared" si="0"/>
        <v>3</v>
      </c>
      <c r="C65" s="23" t="str">
        <f t="shared" si="1"/>
        <v>01</v>
      </c>
      <c r="D65" s="23" t="str">
        <f t="shared" si="2"/>
        <v>02</v>
      </c>
      <c r="E65" s="18">
        <v>2295</v>
      </c>
      <c r="F65" s="18">
        <v>0</v>
      </c>
      <c r="G65" s="18" t="s">
        <v>100</v>
      </c>
      <c r="H65" s="18">
        <v>18</v>
      </c>
      <c r="I65" s="19" t="s">
        <v>194</v>
      </c>
      <c r="J65" s="16">
        <v>0</v>
      </c>
      <c r="K65" s="16">
        <v>0</v>
      </c>
      <c r="L65" s="16">
        <f t="shared" si="3"/>
        <v>0</v>
      </c>
      <c r="M65" s="16">
        <v>0</v>
      </c>
      <c r="N65" s="20">
        <f t="shared" si="4"/>
        <v>0</v>
      </c>
      <c r="O65" s="21"/>
      <c r="P65" s="16">
        <v>12000</v>
      </c>
      <c r="Q65" s="16">
        <v>7926</v>
      </c>
      <c r="R65" s="16">
        <v>19926</v>
      </c>
      <c r="S65" s="16">
        <v>19924.09</v>
      </c>
      <c r="T65" s="16">
        <f t="shared" si="5"/>
        <v>-1.9099999999998545</v>
      </c>
      <c r="U65" s="16">
        <v>17961.1</v>
      </c>
      <c r="V65" s="20">
        <f t="shared" si="6"/>
        <v>1962.9900000000016</v>
      </c>
      <c r="W65" s="21"/>
      <c r="X65" s="16">
        <v>19926</v>
      </c>
      <c r="Y65" s="16">
        <v>17961.1</v>
      </c>
    </row>
    <row r="66" spans="1:25" ht="28.5">
      <c r="A66" s="18" t="s">
        <v>101</v>
      </c>
      <c r="B66" s="23" t="str">
        <f t="shared" si="0"/>
        <v>3</v>
      </c>
      <c r="C66" s="23" t="str">
        <f t="shared" si="1"/>
        <v>05</v>
      </c>
      <c r="D66" s="23" t="str">
        <f t="shared" si="2"/>
        <v>02</v>
      </c>
      <c r="E66" s="18">
        <v>2298</v>
      </c>
      <c r="F66" s="18">
        <v>0</v>
      </c>
      <c r="G66" s="18" t="s">
        <v>102</v>
      </c>
      <c r="H66" s="18">
        <v>1</v>
      </c>
      <c r="I66" s="19" t="s">
        <v>188</v>
      </c>
      <c r="J66" s="16">
        <v>0</v>
      </c>
      <c r="K66" s="16">
        <v>0</v>
      </c>
      <c r="L66" s="16">
        <f t="shared" si="3"/>
        <v>0</v>
      </c>
      <c r="M66" s="16">
        <v>0</v>
      </c>
      <c r="N66" s="20">
        <f t="shared" si="4"/>
        <v>0</v>
      </c>
      <c r="O66" s="21"/>
      <c r="P66" s="16">
        <v>1500</v>
      </c>
      <c r="Q66" s="16">
        <v>2670</v>
      </c>
      <c r="R66" s="16">
        <v>4170</v>
      </c>
      <c r="S66" s="16">
        <v>4218.04</v>
      </c>
      <c r="T66" s="16">
        <f t="shared" si="5"/>
        <v>48.039999999999964</v>
      </c>
      <c r="U66" s="16">
        <v>4218.04</v>
      </c>
      <c r="V66" s="20">
        <f t="shared" si="6"/>
        <v>0</v>
      </c>
      <c r="W66" s="21"/>
      <c r="X66" s="16">
        <v>4170</v>
      </c>
      <c r="Y66" s="16">
        <v>4218.04</v>
      </c>
    </row>
    <row r="67" spans="1:25" ht="28.5">
      <c r="A67" s="18" t="s">
        <v>103</v>
      </c>
      <c r="B67" s="23" t="str">
        <f aca="true" t="shared" si="7" ref="B67:B107">MID($A67,1,1)</f>
        <v>3</v>
      </c>
      <c r="C67" s="23" t="str">
        <f aca="true" t="shared" si="8" ref="C67:C107">MID($A67,3,2)</f>
        <v>05</v>
      </c>
      <c r="D67" s="23" t="str">
        <f aca="true" t="shared" si="9" ref="D67:D107">MID($A67,6,2)</f>
        <v>02</v>
      </c>
      <c r="E67" s="18">
        <v>2299</v>
      </c>
      <c r="F67" s="18">
        <v>0</v>
      </c>
      <c r="G67" s="18" t="s">
        <v>104</v>
      </c>
      <c r="H67" s="18">
        <v>1</v>
      </c>
      <c r="I67" s="19" t="s">
        <v>188</v>
      </c>
      <c r="J67" s="16">
        <v>1120</v>
      </c>
      <c r="K67" s="16">
        <v>1120</v>
      </c>
      <c r="L67" s="16">
        <f aca="true" t="shared" si="10" ref="L67:L107">K67-J67</f>
        <v>0</v>
      </c>
      <c r="M67" s="16">
        <v>0</v>
      </c>
      <c r="N67" s="20">
        <f aca="true" t="shared" si="11" ref="N67:N107">K67-M67</f>
        <v>1120</v>
      </c>
      <c r="O67" s="21"/>
      <c r="P67" s="16">
        <v>15000</v>
      </c>
      <c r="Q67" s="16">
        <v>6800</v>
      </c>
      <c r="R67" s="16">
        <v>21800</v>
      </c>
      <c r="S67" s="16">
        <v>32704.89</v>
      </c>
      <c r="T67" s="16">
        <f t="shared" si="5"/>
        <v>10904.89</v>
      </c>
      <c r="U67" s="16">
        <v>22714.54</v>
      </c>
      <c r="V67" s="20">
        <f t="shared" si="6"/>
        <v>9990.349999999999</v>
      </c>
      <c r="W67" s="21"/>
      <c r="X67" s="16">
        <v>22920</v>
      </c>
      <c r="Y67" s="16">
        <v>22714.54</v>
      </c>
    </row>
    <row r="68" spans="1:25" ht="28.5">
      <c r="A68" s="18" t="s">
        <v>105</v>
      </c>
      <c r="B68" s="23" t="str">
        <f t="shared" si="7"/>
        <v>3</v>
      </c>
      <c r="C68" s="23" t="str">
        <f t="shared" si="8"/>
        <v>05</v>
      </c>
      <c r="D68" s="23" t="str">
        <f t="shared" si="9"/>
        <v>99</v>
      </c>
      <c r="E68" s="18">
        <v>2301</v>
      </c>
      <c r="F68" s="18">
        <v>0</v>
      </c>
      <c r="G68" s="18" t="s">
        <v>106</v>
      </c>
      <c r="H68" s="18">
        <v>1</v>
      </c>
      <c r="I68" s="19" t="s">
        <v>188</v>
      </c>
      <c r="J68" s="16">
        <v>2890</v>
      </c>
      <c r="K68" s="16">
        <v>2890</v>
      </c>
      <c r="L68" s="16">
        <f t="shared" si="10"/>
        <v>0</v>
      </c>
      <c r="M68" s="16">
        <v>2890</v>
      </c>
      <c r="N68" s="20">
        <f t="shared" si="11"/>
        <v>0</v>
      </c>
      <c r="O68" s="21"/>
      <c r="P68" s="16">
        <v>40000</v>
      </c>
      <c r="Q68" s="16">
        <v>0</v>
      </c>
      <c r="R68" s="16">
        <v>40000</v>
      </c>
      <c r="S68" s="16">
        <v>5135.99</v>
      </c>
      <c r="T68" s="16">
        <f t="shared" si="5"/>
        <v>-34864.01</v>
      </c>
      <c r="U68" s="16">
        <v>1225.99</v>
      </c>
      <c r="V68" s="20">
        <f t="shared" si="6"/>
        <v>3910</v>
      </c>
      <c r="W68" s="21"/>
      <c r="X68" s="16">
        <v>42890</v>
      </c>
      <c r="Y68" s="16">
        <v>4115.99</v>
      </c>
    </row>
    <row r="69" spans="1:25" ht="28.5">
      <c r="A69" s="18" t="s">
        <v>87</v>
      </c>
      <c r="B69" s="23" t="str">
        <f t="shared" si="7"/>
        <v>3</v>
      </c>
      <c r="C69" s="23" t="str">
        <f t="shared" si="8"/>
        <v>05</v>
      </c>
      <c r="D69" s="23" t="str">
        <f t="shared" si="9"/>
        <v>99</v>
      </c>
      <c r="E69" s="18">
        <v>2324</v>
      </c>
      <c r="F69" s="18">
        <v>0</v>
      </c>
      <c r="G69" s="18" t="s">
        <v>108</v>
      </c>
      <c r="H69" s="18">
        <v>18</v>
      </c>
      <c r="I69" s="19" t="s">
        <v>194</v>
      </c>
      <c r="J69" s="16">
        <v>0</v>
      </c>
      <c r="K69" s="16">
        <v>0</v>
      </c>
      <c r="L69" s="16">
        <f t="shared" si="10"/>
        <v>0</v>
      </c>
      <c r="M69" s="16">
        <v>0</v>
      </c>
      <c r="N69" s="20">
        <f t="shared" si="11"/>
        <v>0</v>
      </c>
      <c r="O69" s="21"/>
      <c r="P69" s="16">
        <v>5000</v>
      </c>
      <c r="Q69" s="16">
        <v>0</v>
      </c>
      <c r="R69" s="16">
        <v>5000</v>
      </c>
      <c r="S69" s="16">
        <v>0</v>
      </c>
      <c r="T69" s="16">
        <f t="shared" si="5"/>
        <v>-5000</v>
      </c>
      <c r="U69" s="16">
        <v>0</v>
      </c>
      <c r="V69" s="20">
        <f t="shared" si="6"/>
        <v>0</v>
      </c>
      <c r="W69" s="21"/>
      <c r="X69" s="16">
        <v>5000</v>
      </c>
      <c r="Y69" s="16">
        <v>0</v>
      </c>
    </row>
    <row r="70" spans="1:25" ht="28.5">
      <c r="A70" s="18" t="s">
        <v>107</v>
      </c>
      <c r="B70" s="23" t="str">
        <f t="shared" si="7"/>
        <v>3</v>
      </c>
      <c r="C70" s="23" t="str">
        <f t="shared" si="8"/>
        <v>05</v>
      </c>
      <c r="D70" s="23" t="str">
        <f t="shared" si="9"/>
        <v>01</v>
      </c>
      <c r="E70" s="18">
        <v>2330</v>
      </c>
      <c r="F70" s="18">
        <v>0</v>
      </c>
      <c r="G70" s="18" t="s">
        <v>109</v>
      </c>
      <c r="H70" s="18">
        <v>1</v>
      </c>
      <c r="I70" s="19" t="s">
        <v>188</v>
      </c>
      <c r="J70" s="16">
        <v>0</v>
      </c>
      <c r="K70" s="16">
        <v>0</v>
      </c>
      <c r="L70" s="16">
        <f t="shared" si="10"/>
        <v>0</v>
      </c>
      <c r="M70" s="16">
        <v>0</v>
      </c>
      <c r="N70" s="20">
        <f t="shared" si="11"/>
        <v>0</v>
      </c>
      <c r="O70" s="21"/>
      <c r="P70" s="16">
        <v>30000</v>
      </c>
      <c r="Q70" s="16">
        <v>0</v>
      </c>
      <c r="R70" s="16">
        <v>30000</v>
      </c>
      <c r="S70" s="16">
        <v>14360</v>
      </c>
      <c r="T70" s="16">
        <f t="shared" si="5"/>
        <v>-15640</v>
      </c>
      <c r="U70" s="16">
        <v>14360</v>
      </c>
      <c r="V70" s="20">
        <f t="shared" si="6"/>
        <v>0</v>
      </c>
      <c r="W70" s="21"/>
      <c r="X70" s="16">
        <v>30000</v>
      </c>
      <c r="Y70" s="16">
        <v>14360</v>
      </c>
    </row>
    <row r="71" spans="1:25" ht="28.5">
      <c r="A71" s="18" t="s">
        <v>110</v>
      </c>
      <c r="B71" s="23" t="str">
        <f t="shared" si="7"/>
        <v>4</v>
      </c>
      <c r="C71" s="23" t="str">
        <f t="shared" si="8"/>
        <v>03</v>
      </c>
      <c r="D71" s="23" t="str">
        <f t="shared" si="9"/>
        <v>11</v>
      </c>
      <c r="E71" s="18">
        <v>2541</v>
      </c>
      <c r="F71" s="18">
        <v>0</v>
      </c>
      <c r="G71" s="18" t="s">
        <v>111</v>
      </c>
      <c r="H71" s="18">
        <v>2</v>
      </c>
      <c r="I71" s="19" t="s">
        <v>189</v>
      </c>
      <c r="J71" s="16">
        <v>0</v>
      </c>
      <c r="K71" s="16">
        <v>0</v>
      </c>
      <c r="L71" s="16">
        <f t="shared" si="10"/>
        <v>0</v>
      </c>
      <c r="M71" s="16">
        <v>0</v>
      </c>
      <c r="N71" s="20">
        <f t="shared" si="11"/>
        <v>0</v>
      </c>
      <c r="O71" s="21"/>
      <c r="P71" s="16">
        <v>10000</v>
      </c>
      <c r="Q71" s="16">
        <v>0</v>
      </c>
      <c r="R71" s="16">
        <v>10000</v>
      </c>
      <c r="S71" s="16">
        <v>4920.3</v>
      </c>
      <c r="T71" s="16">
        <f aca="true" t="shared" si="12" ref="T71:T107">S71-R71</f>
        <v>-5079.7</v>
      </c>
      <c r="U71" s="16">
        <v>1970.1</v>
      </c>
      <c r="V71" s="20">
        <f t="shared" si="6"/>
        <v>2950.2000000000003</v>
      </c>
      <c r="W71" s="21"/>
      <c r="X71" s="16">
        <v>10000</v>
      </c>
      <c r="Y71" s="16">
        <v>1970.1</v>
      </c>
    </row>
    <row r="72" spans="1:25" ht="28.5">
      <c r="A72" s="18" t="s">
        <v>112</v>
      </c>
      <c r="B72" s="23" t="str">
        <f t="shared" si="7"/>
        <v>4</v>
      </c>
      <c r="C72" s="23" t="str">
        <f t="shared" si="8"/>
        <v>03</v>
      </c>
      <c r="D72" s="23" t="str">
        <f t="shared" si="9"/>
        <v>12</v>
      </c>
      <c r="E72" s="18">
        <v>2542</v>
      </c>
      <c r="F72" s="18">
        <v>0</v>
      </c>
      <c r="G72" s="18" t="s">
        <v>113</v>
      </c>
      <c r="H72" s="18">
        <v>2</v>
      </c>
      <c r="I72" s="19" t="s">
        <v>189</v>
      </c>
      <c r="J72" s="16">
        <v>1912.5</v>
      </c>
      <c r="K72" s="16">
        <v>1912.5</v>
      </c>
      <c r="L72" s="16">
        <f t="shared" si="10"/>
        <v>0</v>
      </c>
      <c r="M72" s="16">
        <v>0</v>
      </c>
      <c r="N72" s="20">
        <f t="shared" si="11"/>
        <v>1912.5</v>
      </c>
      <c r="O72" s="21"/>
      <c r="P72" s="16">
        <v>40000</v>
      </c>
      <c r="Q72" s="16">
        <v>0</v>
      </c>
      <c r="R72" s="16">
        <v>40000</v>
      </c>
      <c r="S72" s="16">
        <v>33718.94</v>
      </c>
      <c r="T72" s="16">
        <f t="shared" si="12"/>
        <v>-6281.059999999998</v>
      </c>
      <c r="U72" s="16">
        <v>9351.44</v>
      </c>
      <c r="V72" s="20">
        <f t="shared" si="6"/>
        <v>24367.5</v>
      </c>
      <c r="W72" s="21"/>
      <c r="X72" s="16">
        <v>41912.5</v>
      </c>
      <c r="Y72" s="16">
        <v>9351.44</v>
      </c>
    </row>
    <row r="73" spans="1:25" ht="28.5">
      <c r="A73" s="18" t="s">
        <v>114</v>
      </c>
      <c r="B73" s="23" t="str">
        <f t="shared" si="7"/>
        <v>4</v>
      </c>
      <c r="C73" s="23" t="str">
        <f t="shared" si="8"/>
        <v>04</v>
      </c>
      <c r="D73" s="23" t="str">
        <f t="shared" si="9"/>
        <v>02</v>
      </c>
      <c r="E73" s="18">
        <v>2550</v>
      </c>
      <c r="F73" s="18">
        <v>0</v>
      </c>
      <c r="G73" s="18" t="s">
        <v>115</v>
      </c>
      <c r="H73" s="18">
        <v>14</v>
      </c>
      <c r="I73" s="19" t="s">
        <v>191</v>
      </c>
      <c r="J73" s="16">
        <v>123419.59</v>
      </c>
      <c r="K73" s="16">
        <v>123419.59</v>
      </c>
      <c r="L73" s="16">
        <f t="shared" si="10"/>
        <v>0</v>
      </c>
      <c r="M73" s="16">
        <v>123419.59</v>
      </c>
      <c r="N73" s="20">
        <f t="shared" si="11"/>
        <v>0</v>
      </c>
      <c r="O73" s="21"/>
      <c r="P73" s="16">
        <v>174424.08</v>
      </c>
      <c r="Q73" s="16">
        <v>-37741.04</v>
      </c>
      <c r="R73" s="16">
        <v>136683.04</v>
      </c>
      <c r="S73" s="16">
        <v>136683.04</v>
      </c>
      <c r="T73" s="16">
        <f t="shared" si="12"/>
        <v>0</v>
      </c>
      <c r="U73" s="16">
        <v>136683.04</v>
      </c>
      <c r="V73" s="20">
        <f aca="true" t="shared" si="13" ref="V73:V107">S73-U73</f>
        <v>0</v>
      </c>
      <c r="W73" s="21"/>
      <c r="X73" s="16">
        <v>260102.63</v>
      </c>
      <c r="Y73" s="16">
        <v>260102.63</v>
      </c>
    </row>
    <row r="74" spans="1:25" ht="28.5">
      <c r="A74" s="18" t="s">
        <v>114</v>
      </c>
      <c r="B74" s="23" t="str">
        <f t="shared" si="7"/>
        <v>4</v>
      </c>
      <c r="C74" s="23" t="str">
        <f t="shared" si="8"/>
        <v>04</v>
      </c>
      <c r="D74" s="23" t="str">
        <f t="shared" si="9"/>
        <v>02</v>
      </c>
      <c r="E74" s="18">
        <v>2551</v>
      </c>
      <c r="F74" s="18">
        <v>0</v>
      </c>
      <c r="G74" s="18" t="s">
        <v>116</v>
      </c>
      <c r="H74" s="18">
        <v>14</v>
      </c>
      <c r="I74" s="19" t="s">
        <v>191</v>
      </c>
      <c r="J74" s="16">
        <v>0</v>
      </c>
      <c r="K74" s="16">
        <v>0</v>
      </c>
      <c r="L74" s="16">
        <f t="shared" si="10"/>
        <v>0</v>
      </c>
      <c r="M74" s="16">
        <v>0</v>
      </c>
      <c r="N74" s="20">
        <f t="shared" si="11"/>
        <v>0</v>
      </c>
      <c r="O74" s="21"/>
      <c r="P74" s="16">
        <v>50000</v>
      </c>
      <c r="Q74" s="16">
        <v>20000</v>
      </c>
      <c r="R74" s="16">
        <v>70000</v>
      </c>
      <c r="S74" s="16">
        <v>0</v>
      </c>
      <c r="T74" s="16">
        <f t="shared" si="12"/>
        <v>-70000</v>
      </c>
      <c r="U74" s="16">
        <v>0</v>
      </c>
      <c r="V74" s="20">
        <f t="shared" si="13"/>
        <v>0</v>
      </c>
      <c r="W74" s="21"/>
      <c r="X74" s="16">
        <v>70000</v>
      </c>
      <c r="Y74" s="16">
        <v>0</v>
      </c>
    </row>
    <row r="75" spans="1:25" ht="28.5">
      <c r="A75" s="18" t="s">
        <v>118</v>
      </c>
      <c r="B75" s="23" t="str">
        <f t="shared" si="7"/>
        <v>4</v>
      </c>
      <c r="C75" s="23" t="str">
        <f t="shared" si="8"/>
        <v>01</v>
      </c>
      <c r="D75" s="23" t="str">
        <f t="shared" si="9"/>
        <v>01</v>
      </c>
      <c r="E75" s="18">
        <v>3000</v>
      </c>
      <c r="F75" s="18">
        <v>0</v>
      </c>
      <c r="G75" s="18" t="s">
        <v>119</v>
      </c>
      <c r="H75" s="18">
        <v>2</v>
      </c>
      <c r="I75" s="19" t="s">
        <v>189</v>
      </c>
      <c r="J75" s="16">
        <v>0</v>
      </c>
      <c r="K75" s="16">
        <v>0</v>
      </c>
      <c r="L75" s="16">
        <f t="shared" si="10"/>
        <v>0</v>
      </c>
      <c r="M75" s="16">
        <v>0</v>
      </c>
      <c r="N75" s="20">
        <f t="shared" si="11"/>
        <v>0</v>
      </c>
      <c r="O75" s="21"/>
      <c r="P75" s="16">
        <v>5000</v>
      </c>
      <c r="Q75" s="16">
        <v>0</v>
      </c>
      <c r="R75" s="16">
        <v>5000</v>
      </c>
      <c r="S75" s="16">
        <v>2179.37</v>
      </c>
      <c r="T75" s="16">
        <f t="shared" si="12"/>
        <v>-2820.63</v>
      </c>
      <c r="U75" s="16">
        <v>2179.37</v>
      </c>
      <c r="V75" s="20">
        <f t="shared" si="13"/>
        <v>0</v>
      </c>
      <c r="W75" s="21"/>
      <c r="X75" s="16">
        <v>5000</v>
      </c>
      <c r="Y75" s="16">
        <v>2179.37</v>
      </c>
    </row>
    <row r="76" spans="1:25" ht="28.5">
      <c r="A76" s="18" t="s">
        <v>120</v>
      </c>
      <c r="B76" s="23" t="str">
        <f t="shared" si="7"/>
        <v>4</v>
      </c>
      <c r="C76" s="23" t="str">
        <f t="shared" si="8"/>
        <v>02</v>
      </c>
      <c r="D76" s="23" t="str">
        <f t="shared" si="9"/>
        <v>01</v>
      </c>
      <c r="E76" s="18">
        <v>3002</v>
      </c>
      <c r="F76" s="18">
        <v>0</v>
      </c>
      <c r="G76" s="18" t="s">
        <v>121</v>
      </c>
      <c r="H76" s="18">
        <v>14</v>
      </c>
      <c r="I76" s="19" t="s">
        <v>191</v>
      </c>
      <c r="J76" s="16">
        <v>0</v>
      </c>
      <c r="K76" s="16">
        <v>0</v>
      </c>
      <c r="L76" s="16">
        <f t="shared" si="10"/>
        <v>0</v>
      </c>
      <c r="M76" s="16">
        <v>0</v>
      </c>
      <c r="N76" s="20">
        <f t="shared" si="11"/>
        <v>0</v>
      </c>
      <c r="O76" s="21"/>
      <c r="P76" s="16">
        <v>229596.94</v>
      </c>
      <c r="Q76" s="16">
        <v>-127880.86</v>
      </c>
      <c r="R76" s="16">
        <v>101716.08</v>
      </c>
      <c r="S76" s="16">
        <v>101716.08</v>
      </c>
      <c r="T76" s="16">
        <f t="shared" si="12"/>
        <v>0</v>
      </c>
      <c r="U76" s="16">
        <v>0</v>
      </c>
      <c r="V76" s="20">
        <f t="shared" si="13"/>
        <v>101716.08</v>
      </c>
      <c r="W76" s="21"/>
      <c r="X76" s="16">
        <v>229596.94</v>
      </c>
      <c r="Y76" s="16">
        <v>0</v>
      </c>
    </row>
    <row r="77" spans="1:25" ht="28.5">
      <c r="A77" s="18" t="s">
        <v>120</v>
      </c>
      <c r="B77" s="23" t="str">
        <f t="shared" si="7"/>
        <v>4</v>
      </c>
      <c r="C77" s="23" t="str">
        <f t="shared" si="8"/>
        <v>02</v>
      </c>
      <c r="D77" s="23" t="str">
        <f t="shared" si="9"/>
        <v>01</v>
      </c>
      <c r="E77" s="18">
        <v>3006</v>
      </c>
      <c r="F77" s="18">
        <v>0</v>
      </c>
      <c r="G77" s="18" t="s">
        <v>122</v>
      </c>
      <c r="H77" s="18">
        <v>14</v>
      </c>
      <c r="I77" s="19" t="s">
        <v>191</v>
      </c>
      <c r="J77" s="16">
        <v>267899.93</v>
      </c>
      <c r="K77" s="16">
        <v>267899.93</v>
      </c>
      <c r="L77" s="16">
        <f t="shared" si="10"/>
        <v>0</v>
      </c>
      <c r="M77" s="16">
        <v>267899.93</v>
      </c>
      <c r="N77" s="20">
        <f t="shared" si="11"/>
        <v>0</v>
      </c>
      <c r="O77" s="21"/>
      <c r="P77" s="16">
        <v>366304</v>
      </c>
      <c r="Q77" s="16">
        <v>43307.01</v>
      </c>
      <c r="R77" s="16">
        <v>409611.01</v>
      </c>
      <c r="S77" s="16">
        <v>422309.6</v>
      </c>
      <c r="T77" s="16">
        <f t="shared" si="12"/>
        <v>12698.589999999967</v>
      </c>
      <c r="U77" s="16">
        <v>219194.02</v>
      </c>
      <c r="V77" s="20">
        <f t="shared" si="13"/>
        <v>203115.58</v>
      </c>
      <c r="W77" s="21"/>
      <c r="X77" s="16">
        <v>677510.94</v>
      </c>
      <c r="Y77" s="16">
        <v>487093.95</v>
      </c>
    </row>
    <row r="78" spans="1:25" ht="28.5">
      <c r="A78" s="18" t="s">
        <v>120</v>
      </c>
      <c r="B78" s="23" t="str">
        <f t="shared" si="7"/>
        <v>4</v>
      </c>
      <c r="C78" s="23" t="str">
        <f t="shared" si="8"/>
        <v>02</v>
      </c>
      <c r="D78" s="23" t="str">
        <f t="shared" si="9"/>
        <v>01</v>
      </c>
      <c r="E78" s="18">
        <v>3007</v>
      </c>
      <c r="F78" s="18">
        <v>0</v>
      </c>
      <c r="G78" s="18" t="s">
        <v>123</v>
      </c>
      <c r="H78" s="18">
        <v>14</v>
      </c>
      <c r="I78" s="19" t="s">
        <v>191</v>
      </c>
      <c r="J78" s="16">
        <v>0</v>
      </c>
      <c r="K78" s="16">
        <v>0</v>
      </c>
      <c r="L78" s="16">
        <f t="shared" si="10"/>
        <v>0</v>
      </c>
      <c r="M78" s="16">
        <v>0</v>
      </c>
      <c r="N78" s="20">
        <f t="shared" si="11"/>
        <v>0</v>
      </c>
      <c r="O78" s="21"/>
      <c r="P78" s="16">
        <v>700000</v>
      </c>
      <c r="Q78" s="16">
        <v>0</v>
      </c>
      <c r="R78" s="16">
        <v>700000</v>
      </c>
      <c r="S78" s="16">
        <v>0</v>
      </c>
      <c r="T78" s="16">
        <f t="shared" si="12"/>
        <v>-700000</v>
      </c>
      <c r="U78" s="16">
        <v>0</v>
      </c>
      <c r="V78" s="20">
        <f t="shared" si="13"/>
        <v>0</v>
      </c>
      <c r="W78" s="21"/>
      <c r="X78" s="16">
        <v>700000</v>
      </c>
      <c r="Y78" s="16">
        <v>0</v>
      </c>
    </row>
    <row r="79" spans="1:25" ht="28.5">
      <c r="A79" s="18" t="s">
        <v>120</v>
      </c>
      <c r="B79" s="23" t="str">
        <f t="shared" si="7"/>
        <v>4</v>
      </c>
      <c r="C79" s="23" t="str">
        <f t="shared" si="8"/>
        <v>02</v>
      </c>
      <c r="D79" s="23" t="str">
        <f t="shared" si="9"/>
        <v>01</v>
      </c>
      <c r="E79" s="18">
        <v>3008</v>
      </c>
      <c r="F79" s="18">
        <v>1</v>
      </c>
      <c r="G79" s="18" t="s">
        <v>124</v>
      </c>
      <c r="H79" s="18">
        <v>14</v>
      </c>
      <c r="I79" s="19" t="s">
        <v>191</v>
      </c>
      <c r="J79" s="16">
        <v>0</v>
      </c>
      <c r="K79" s="16">
        <v>0</v>
      </c>
      <c r="L79" s="16">
        <f t="shared" si="10"/>
        <v>0</v>
      </c>
      <c r="M79" s="16">
        <v>0</v>
      </c>
      <c r="N79" s="20">
        <f t="shared" si="11"/>
        <v>0</v>
      </c>
      <c r="O79" s="21"/>
      <c r="P79" s="16">
        <v>0</v>
      </c>
      <c r="Q79" s="16">
        <v>15000</v>
      </c>
      <c r="R79" s="16">
        <v>15000</v>
      </c>
      <c r="S79" s="16">
        <v>15000</v>
      </c>
      <c r="T79" s="16">
        <f t="shared" si="12"/>
        <v>0</v>
      </c>
      <c r="U79" s="16">
        <v>3000</v>
      </c>
      <c r="V79" s="20">
        <f t="shared" si="13"/>
        <v>12000</v>
      </c>
      <c r="W79" s="21"/>
      <c r="X79" s="16">
        <v>15000</v>
      </c>
      <c r="Y79" s="16">
        <v>3000</v>
      </c>
    </row>
    <row r="80" spans="1:25" ht="42.75">
      <c r="A80" s="18" t="s">
        <v>120</v>
      </c>
      <c r="B80" s="23" t="str">
        <f t="shared" si="7"/>
        <v>4</v>
      </c>
      <c r="C80" s="23" t="str">
        <f t="shared" si="8"/>
        <v>02</v>
      </c>
      <c r="D80" s="23" t="str">
        <f t="shared" si="9"/>
        <v>01</v>
      </c>
      <c r="E80" s="18">
        <v>3009</v>
      </c>
      <c r="F80" s="18">
        <v>0</v>
      </c>
      <c r="G80" s="18" t="s">
        <v>125</v>
      </c>
      <c r="H80" s="18">
        <v>14</v>
      </c>
      <c r="I80" s="19" t="s">
        <v>191</v>
      </c>
      <c r="J80" s="16">
        <v>70000</v>
      </c>
      <c r="K80" s="16">
        <v>70000</v>
      </c>
      <c r="L80" s="16">
        <f t="shared" si="10"/>
        <v>0</v>
      </c>
      <c r="M80" s="16">
        <v>70000</v>
      </c>
      <c r="N80" s="20">
        <f t="shared" si="11"/>
        <v>0</v>
      </c>
      <c r="O80" s="21"/>
      <c r="P80" s="16">
        <v>35000</v>
      </c>
      <c r="Q80" s="16">
        <v>70000</v>
      </c>
      <c r="R80" s="16">
        <v>105000</v>
      </c>
      <c r="S80" s="16">
        <v>35000</v>
      </c>
      <c r="T80" s="16">
        <f t="shared" si="12"/>
        <v>-70000</v>
      </c>
      <c r="U80" s="16">
        <v>35000</v>
      </c>
      <c r="V80" s="20">
        <f t="shared" si="13"/>
        <v>0</v>
      </c>
      <c r="W80" s="21"/>
      <c r="X80" s="16">
        <v>175000</v>
      </c>
      <c r="Y80" s="16">
        <v>105000</v>
      </c>
    </row>
    <row r="81" spans="1:25" ht="28.5">
      <c r="A81" s="18" t="s">
        <v>120</v>
      </c>
      <c r="B81" s="23" t="str">
        <f t="shared" si="7"/>
        <v>4</v>
      </c>
      <c r="C81" s="23" t="str">
        <f t="shared" si="8"/>
        <v>02</v>
      </c>
      <c r="D81" s="23" t="str">
        <f t="shared" si="9"/>
        <v>01</v>
      </c>
      <c r="E81" s="18">
        <v>3012</v>
      </c>
      <c r="F81" s="18">
        <v>0</v>
      </c>
      <c r="G81" s="18" t="s">
        <v>126</v>
      </c>
      <c r="H81" s="18">
        <v>14</v>
      </c>
      <c r="I81" s="19" t="s">
        <v>191</v>
      </c>
      <c r="J81" s="16">
        <v>0</v>
      </c>
      <c r="K81" s="16">
        <v>0</v>
      </c>
      <c r="L81" s="16">
        <f t="shared" si="10"/>
        <v>0</v>
      </c>
      <c r="M81" s="16">
        <v>0</v>
      </c>
      <c r="N81" s="20">
        <f t="shared" si="11"/>
        <v>0</v>
      </c>
      <c r="O81" s="21"/>
      <c r="P81" s="16">
        <v>133877</v>
      </c>
      <c r="Q81" s="16">
        <v>0</v>
      </c>
      <c r="R81" s="16">
        <v>133877</v>
      </c>
      <c r="S81" s="16">
        <v>0</v>
      </c>
      <c r="T81" s="16">
        <f t="shared" si="12"/>
        <v>-133877</v>
      </c>
      <c r="U81" s="16">
        <v>0</v>
      </c>
      <c r="V81" s="20">
        <f t="shared" si="13"/>
        <v>0</v>
      </c>
      <c r="W81" s="21"/>
      <c r="X81" s="16">
        <v>133877</v>
      </c>
      <c r="Y81" s="16">
        <v>0</v>
      </c>
    </row>
    <row r="82" spans="1:25" ht="28.5">
      <c r="A82" s="18" t="s">
        <v>120</v>
      </c>
      <c r="B82" s="23" t="str">
        <f t="shared" si="7"/>
        <v>4</v>
      </c>
      <c r="C82" s="23" t="str">
        <f t="shared" si="8"/>
        <v>02</v>
      </c>
      <c r="D82" s="23" t="str">
        <f t="shared" si="9"/>
        <v>01</v>
      </c>
      <c r="E82" s="18">
        <v>3013</v>
      </c>
      <c r="F82" s="18">
        <v>0</v>
      </c>
      <c r="G82" s="18" t="s">
        <v>127</v>
      </c>
      <c r="H82" s="18">
        <v>14</v>
      </c>
      <c r="I82" s="19" t="s">
        <v>191</v>
      </c>
      <c r="J82" s="16">
        <v>0</v>
      </c>
      <c r="K82" s="16">
        <v>0</v>
      </c>
      <c r="L82" s="16">
        <f t="shared" si="10"/>
        <v>0</v>
      </c>
      <c r="M82" s="16">
        <v>0</v>
      </c>
      <c r="N82" s="20">
        <f t="shared" si="11"/>
        <v>0</v>
      </c>
      <c r="O82" s="21"/>
      <c r="P82" s="16">
        <v>0</v>
      </c>
      <c r="Q82" s="16">
        <v>83014.36</v>
      </c>
      <c r="R82" s="16">
        <v>83014.36</v>
      </c>
      <c r="S82" s="16">
        <v>83014.36</v>
      </c>
      <c r="T82" s="16">
        <f t="shared" si="12"/>
        <v>0</v>
      </c>
      <c r="U82" s="16">
        <v>0</v>
      </c>
      <c r="V82" s="20">
        <f t="shared" si="13"/>
        <v>83014.36</v>
      </c>
      <c r="W82" s="21"/>
      <c r="X82" s="16">
        <v>83014.36</v>
      </c>
      <c r="Y82" s="16">
        <v>0</v>
      </c>
    </row>
    <row r="83" spans="1:25" ht="28.5">
      <c r="A83" s="18" t="s">
        <v>128</v>
      </c>
      <c r="B83" s="23" t="str">
        <f t="shared" si="7"/>
        <v>4</v>
      </c>
      <c r="C83" s="23" t="str">
        <f t="shared" si="8"/>
        <v>02</v>
      </c>
      <c r="D83" s="23" t="str">
        <f t="shared" si="9"/>
        <v>01</v>
      </c>
      <c r="E83" s="18">
        <v>3200</v>
      </c>
      <c r="F83" s="18">
        <v>0</v>
      </c>
      <c r="G83" s="18" t="s">
        <v>129</v>
      </c>
      <c r="H83" s="18">
        <v>14</v>
      </c>
      <c r="I83" s="19" t="s">
        <v>191</v>
      </c>
      <c r="J83" s="16">
        <v>65000</v>
      </c>
      <c r="K83" s="16">
        <v>65000</v>
      </c>
      <c r="L83" s="16">
        <f t="shared" si="10"/>
        <v>0</v>
      </c>
      <c r="M83" s="16">
        <v>64413.7</v>
      </c>
      <c r="N83" s="20">
        <f t="shared" si="11"/>
        <v>586.3000000000029</v>
      </c>
      <c r="O83" s="21"/>
      <c r="P83" s="16">
        <v>0</v>
      </c>
      <c r="Q83" s="16">
        <v>0</v>
      </c>
      <c r="R83" s="16">
        <v>0</v>
      </c>
      <c r="S83" s="16">
        <v>0</v>
      </c>
      <c r="T83" s="16">
        <f t="shared" si="12"/>
        <v>0</v>
      </c>
      <c r="U83" s="16">
        <v>0</v>
      </c>
      <c r="V83" s="20">
        <f t="shared" si="13"/>
        <v>0</v>
      </c>
      <c r="W83" s="21"/>
      <c r="X83" s="16">
        <v>65000</v>
      </c>
      <c r="Y83" s="16">
        <v>64413.7</v>
      </c>
    </row>
    <row r="84" spans="1:25" ht="28.5">
      <c r="A84" s="18" t="s">
        <v>128</v>
      </c>
      <c r="B84" s="23" t="str">
        <f t="shared" si="7"/>
        <v>4</v>
      </c>
      <c r="C84" s="23" t="str">
        <f t="shared" si="8"/>
        <v>02</v>
      </c>
      <c r="D84" s="23" t="str">
        <f t="shared" si="9"/>
        <v>01</v>
      </c>
      <c r="E84" s="18">
        <v>3247</v>
      </c>
      <c r="F84" s="18">
        <v>0</v>
      </c>
      <c r="G84" s="18" t="s">
        <v>130</v>
      </c>
      <c r="H84" s="18">
        <v>14</v>
      </c>
      <c r="I84" s="19" t="s">
        <v>191</v>
      </c>
      <c r="J84" s="16">
        <v>0</v>
      </c>
      <c r="K84" s="16">
        <v>0</v>
      </c>
      <c r="L84" s="16">
        <f t="shared" si="10"/>
        <v>0</v>
      </c>
      <c r="M84" s="16">
        <v>0</v>
      </c>
      <c r="N84" s="20">
        <f t="shared" si="11"/>
        <v>0</v>
      </c>
      <c r="O84" s="21"/>
      <c r="P84" s="16">
        <v>0</v>
      </c>
      <c r="Q84" s="16">
        <v>560000</v>
      </c>
      <c r="R84" s="16">
        <v>560000</v>
      </c>
      <c r="S84" s="16">
        <v>0</v>
      </c>
      <c r="T84" s="16">
        <f t="shared" si="12"/>
        <v>-560000</v>
      </c>
      <c r="U84" s="16">
        <v>0</v>
      </c>
      <c r="V84" s="20">
        <f t="shared" si="13"/>
        <v>0</v>
      </c>
      <c r="W84" s="21"/>
      <c r="X84" s="16">
        <v>560000</v>
      </c>
      <c r="Y84" s="16">
        <v>0</v>
      </c>
    </row>
    <row r="85" spans="1:25" ht="28.5">
      <c r="A85" s="18" t="s">
        <v>128</v>
      </c>
      <c r="B85" s="23" t="str">
        <f t="shared" si="7"/>
        <v>4</v>
      </c>
      <c r="C85" s="23" t="str">
        <f t="shared" si="8"/>
        <v>02</v>
      </c>
      <c r="D85" s="23" t="str">
        <f t="shared" si="9"/>
        <v>01</v>
      </c>
      <c r="E85" s="18">
        <v>3248</v>
      </c>
      <c r="F85" s="18">
        <v>0</v>
      </c>
      <c r="G85" s="18" t="s">
        <v>131</v>
      </c>
      <c r="H85" s="18">
        <v>14</v>
      </c>
      <c r="I85" s="19" t="s">
        <v>191</v>
      </c>
      <c r="J85" s="16">
        <v>0</v>
      </c>
      <c r="K85" s="16">
        <v>0</v>
      </c>
      <c r="L85" s="16">
        <f t="shared" si="10"/>
        <v>0</v>
      </c>
      <c r="M85" s="16">
        <v>0</v>
      </c>
      <c r="N85" s="20">
        <f t="shared" si="11"/>
        <v>0</v>
      </c>
      <c r="O85" s="21"/>
      <c r="P85" s="16">
        <v>0</v>
      </c>
      <c r="Q85" s="16">
        <v>0</v>
      </c>
      <c r="R85" s="16">
        <v>0</v>
      </c>
      <c r="S85" s="16">
        <v>0</v>
      </c>
      <c r="T85" s="16">
        <f t="shared" si="12"/>
        <v>0</v>
      </c>
      <c r="U85" s="16">
        <v>0</v>
      </c>
      <c r="V85" s="20">
        <f t="shared" si="13"/>
        <v>0</v>
      </c>
      <c r="W85" s="21"/>
      <c r="X85" s="16">
        <v>10986.97</v>
      </c>
      <c r="Y85" s="16">
        <v>0</v>
      </c>
    </row>
    <row r="86" spans="1:25" ht="28.5">
      <c r="A86" s="18" t="s">
        <v>132</v>
      </c>
      <c r="B86" s="23" t="str">
        <f t="shared" si="7"/>
        <v>4</v>
      </c>
      <c r="C86" s="23" t="str">
        <f t="shared" si="8"/>
        <v>05</v>
      </c>
      <c r="D86" s="23" t="str">
        <f t="shared" si="9"/>
        <v>01</v>
      </c>
      <c r="E86" s="18">
        <v>3250</v>
      </c>
      <c r="F86" s="18">
        <v>1</v>
      </c>
      <c r="G86" s="18" t="s">
        <v>133</v>
      </c>
      <c r="H86" s="18">
        <v>2</v>
      </c>
      <c r="I86" s="19" t="s">
        <v>189</v>
      </c>
      <c r="J86" s="16">
        <v>40748.39</v>
      </c>
      <c r="K86" s="16">
        <v>35937.74</v>
      </c>
      <c r="L86" s="16">
        <f t="shared" si="10"/>
        <v>-4810.6500000000015</v>
      </c>
      <c r="M86" s="16">
        <v>20829.91</v>
      </c>
      <c r="N86" s="20">
        <f t="shared" si="11"/>
        <v>15107.829999999998</v>
      </c>
      <c r="O86" s="21"/>
      <c r="P86" s="16">
        <v>210173.44</v>
      </c>
      <c r="Q86" s="16">
        <v>75720.75</v>
      </c>
      <c r="R86" s="16">
        <v>285894.19</v>
      </c>
      <c r="S86" s="16">
        <v>250061.12</v>
      </c>
      <c r="T86" s="16">
        <f t="shared" si="12"/>
        <v>-35833.07000000001</v>
      </c>
      <c r="U86" s="16">
        <v>220572.26</v>
      </c>
      <c r="V86" s="20">
        <f t="shared" si="13"/>
        <v>29488.859999999986</v>
      </c>
      <c r="W86" s="21"/>
      <c r="X86" s="16">
        <v>326642.58</v>
      </c>
      <c r="Y86" s="16">
        <v>241402.17</v>
      </c>
    </row>
    <row r="87" spans="1:25" ht="28.5">
      <c r="A87" s="18" t="s">
        <v>128</v>
      </c>
      <c r="B87" s="23" t="str">
        <f t="shared" si="7"/>
        <v>4</v>
      </c>
      <c r="C87" s="23" t="str">
        <f t="shared" si="8"/>
        <v>02</v>
      </c>
      <c r="D87" s="23" t="str">
        <f t="shared" si="9"/>
        <v>01</v>
      </c>
      <c r="E87" s="18">
        <v>3258</v>
      </c>
      <c r="F87" s="18">
        <v>0</v>
      </c>
      <c r="G87" s="18" t="s">
        <v>134</v>
      </c>
      <c r="H87" s="18">
        <v>14</v>
      </c>
      <c r="I87" s="19" t="s">
        <v>191</v>
      </c>
      <c r="J87" s="16">
        <v>12483.8</v>
      </c>
      <c r="K87" s="16">
        <v>12483.8</v>
      </c>
      <c r="L87" s="16">
        <f t="shared" si="10"/>
        <v>0</v>
      </c>
      <c r="M87" s="16">
        <v>12483.8</v>
      </c>
      <c r="N87" s="20">
        <f t="shared" si="11"/>
        <v>0</v>
      </c>
      <c r="O87" s="21"/>
      <c r="P87" s="16">
        <v>173400</v>
      </c>
      <c r="Q87" s="16">
        <v>-12483.8</v>
      </c>
      <c r="R87" s="16">
        <v>160916.2</v>
      </c>
      <c r="S87" s="16">
        <v>160153.63</v>
      </c>
      <c r="T87" s="16">
        <f t="shared" si="12"/>
        <v>-762.570000000007</v>
      </c>
      <c r="U87" s="16">
        <v>86755.27</v>
      </c>
      <c r="V87" s="20">
        <f t="shared" si="13"/>
        <v>73398.36</v>
      </c>
      <c r="W87" s="21"/>
      <c r="X87" s="16">
        <v>173400</v>
      </c>
      <c r="Y87" s="16">
        <v>99239.07</v>
      </c>
    </row>
    <row r="88" spans="1:25" ht="28.5">
      <c r="A88" s="18" t="s">
        <v>128</v>
      </c>
      <c r="B88" s="23" t="str">
        <f t="shared" si="7"/>
        <v>4</v>
      </c>
      <c r="C88" s="23" t="str">
        <f t="shared" si="8"/>
        <v>02</v>
      </c>
      <c r="D88" s="23" t="str">
        <f t="shared" si="9"/>
        <v>01</v>
      </c>
      <c r="E88" s="18">
        <v>3261</v>
      </c>
      <c r="F88" s="18">
        <v>0</v>
      </c>
      <c r="G88" s="18" t="s">
        <v>135</v>
      </c>
      <c r="H88" s="18">
        <v>14</v>
      </c>
      <c r="I88" s="19" t="s">
        <v>191</v>
      </c>
      <c r="J88" s="16">
        <v>42700</v>
      </c>
      <c r="K88" s="16">
        <v>42700</v>
      </c>
      <c r="L88" s="16">
        <f t="shared" si="10"/>
        <v>0</v>
      </c>
      <c r="M88" s="16">
        <v>42700</v>
      </c>
      <c r="N88" s="20">
        <f t="shared" si="11"/>
        <v>0</v>
      </c>
      <c r="O88" s="21"/>
      <c r="P88" s="16">
        <v>0</v>
      </c>
      <c r="Q88" s="16">
        <v>0</v>
      </c>
      <c r="R88" s="16">
        <v>0</v>
      </c>
      <c r="S88" s="16">
        <v>0</v>
      </c>
      <c r="T88" s="16">
        <f t="shared" si="12"/>
        <v>0</v>
      </c>
      <c r="U88" s="16">
        <v>0</v>
      </c>
      <c r="V88" s="20">
        <f t="shared" si="13"/>
        <v>0</v>
      </c>
      <c r="W88" s="21"/>
      <c r="X88" s="16">
        <v>42700</v>
      </c>
      <c r="Y88" s="16">
        <v>42700</v>
      </c>
    </row>
    <row r="89" spans="1:25" ht="28.5">
      <c r="A89" s="18" t="s">
        <v>117</v>
      </c>
      <c r="B89" s="23" t="str">
        <f t="shared" si="7"/>
        <v>4</v>
      </c>
      <c r="C89" s="23" t="str">
        <f t="shared" si="8"/>
        <v>03</v>
      </c>
      <c r="D89" s="23" t="str">
        <f t="shared" si="9"/>
        <v>12</v>
      </c>
      <c r="E89" s="18">
        <v>3270</v>
      </c>
      <c r="F89" s="18">
        <v>0</v>
      </c>
      <c r="G89" s="18" t="s">
        <v>136</v>
      </c>
      <c r="H89" s="18">
        <v>14</v>
      </c>
      <c r="I89" s="19" t="s">
        <v>191</v>
      </c>
      <c r="J89" s="16">
        <v>19958.61</v>
      </c>
      <c r="K89" s="16">
        <v>19958.61</v>
      </c>
      <c r="L89" s="16">
        <f t="shared" si="10"/>
        <v>0</v>
      </c>
      <c r="M89" s="16">
        <v>0</v>
      </c>
      <c r="N89" s="20">
        <f t="shared" si="11"/>
        <v>19958.61</v>
      </c>
      <c r="O89" s="21"/>
      <c r="P89" s="16">
        <v>0</v>
      </c>
      <c r="Q89" s="16">
        <v>0</v>
      </c>
      <c r="R89" s="16">
        <v>0</v>
      </c>
      <c r="S89" s="16">
        <v>0</v>
      </c>
      <c r="T89" s="16">
        <f t="shared" si="12"/>
        <v>0</v>
      </c>
      <c r="U89" s="16">
        <v>0</v>
      </c>
      <c r="V89" s="20">
        <f t="shared" si="13"/>
        <v>0</v>
      </c>
      <c r="W89" s="21"/>
      <c r="X89" s="16">
        <v>19958.61</v>
      </c>
      <c r="Y89" s="16">
        <v>0</v>
      </c>
    </row>
    <row r="90" spans="1:25" ht="42.75">
      <c r="A90" s="18" t="s">
        <v>137</v>
      </c>
      <c r="B90" s="23" t="str">
        <f t="shared" si="7"/>
        <v>4</v>
      </c>
      <c r="C90" s="23" t="str">
        <f t="shared" si="8"/>
        <v>02</v>
      </c>
      <c r="D90" s="23" t="str">
        <f t="shared" si="9"/>
        <v>01</v>
      </c>
      <c r="E90" s="18">
        <v>3272</v>
      </c>
      <c r="F90" s="18">
        <v>0</v>
      </c>
      <c r="G90" s="18" t="s">
        <v>138</v>
      </c>
      <c r="H90" s="18">
        <v>14</v>
      </c>
      <c r="I90" s="19" t="s">
        <v>191</v>
      </c>
      <c r="J90" s="16">
        <v>0</v>
      </c>
      <c r="K90" s="16">
        <v>0</v>
      </c>
      <c r="L90" s="16">
        <f t="shared" si="10"/>
        <v>0</v>
      </c>
      <c r="M90" s="16">
        <v>0</v>
      </c>
      <c r="N90" s="20">
        <f t="shared" si="11"/>
        <v>0</v>
      </c>
      <c r="O90" s="21"/>
      <c r="P90" s="16">
        <v>140000</v>
      </c>
      <c r="Q90" s="16">
        <v>0</v>
      </c>
      <c r="R90" s="16">
        <v>140000</v>
      </c>
      <c r="S90" s="16">
        <v>140000</v>
      </c>
      <c r="T90" s="16">
        <f t="shared" si="12"/>
        <v>0</v>
      </c>
      <c r="U90" s="16">
        <v>0</v>
      </c>
      <c r="V90" s="20">
        <f t="shared" si="13"/>
        <v>140000</v>
      </c>
      <c r="W90" s="21"/>
      <c r="X90" s="16">
        <v>140000</v>
      </c>
      <c r="Y90" s="16">
        <v>0</v>
      </c>
    </row>
    <row r="91" spans="1:25" ht="28.5">
      <c r="A91" s="18" t="s">
        <v>141</v>
      </c>
      <c r="B91" s="23" t="str">
        <f t="shared" si="7"/>
        <v>6</v>
      </c>
      <c r="C91" s="23" t="str">
        <f t="shared" si="8"/>
        <v>03</v>
      </c>
      <c r="D91" s="23" t="str">
        <f t="shared" si="9"/>
        <v>01</v>
      </c>
      <c r="E91" s="18">
        <v>3457</v>
      </c>
      <c r="F91" s="18">
        <v>0</v>
      </c>
      <c r="G91" s="18" t="s">
        <v>142</v>
      </c>
      <c r="H91" s="18">
        <v>1</v>
      </c>
      <c r="I91" s="19" t="s">
        <v>188</v>
      </c>
      <c r="J91" s="16">
        <v>73301.61</v>
      </c>
      <c r="K91" s="16">
        <v>73301.61</v>
      </c>
      <c r="L91" s="16">
        <f t="shared" si="10"/>
        <v>0</v>
      </c>
      <c r="M91" s="16">
        <v>73301.61</v>
      </c>
      <c r="N91" s="20">
        <f t="shared" si="11"/>
        <v>0</v>
      </c>
      <c r="O91" s="21"/>
      <c r="P91" s="16">
        <v>31136.77</v>
      </c>
      <c r="Q91" s="16">
        <v>-31136.77</v>
      </c>
      <c r="R91" s="16">
        <v>0</v>
      </c>
      <c r="S91" s="16">
        <v>0</v>
      </c>
      <c r="T91" s="16">
        <f t="shared" si="12"/>
        <v>0</v>
      </c>
      <c r="U91" s="16">
        <v>0</v>
      </c>
      <c r="V91" s="20">
        <f t="shared" si="13"/>
        <v>0</v>
      </c>
      <c r="W91" s="21"/>
      <c r="X91" s="16">
        <v>73301.61</v>
      </c>
      <c r="Y91" s="16">
        <v>73301.61</v>
      </c>
    </row>
    <row r="92" spans="1:25" ht="28.5">
      <c r="A92" s="18" t="s">
        <v>143</v>
      </c>
      <c r="B92" s="23" t="str">
        <f t="shared" si="7"/>
        <v>6</v>
      </c>
      <c r="C92" s="23" t="str">
        <f t="shared" si="8"/>
        <v>03</v>
      </c>
      <c r="D92" s="23" t="str">
        <f t="shared" si="9"/>
        <v>01</v>
      </c>
      <c r="E92" s="18">
        <v>3469</v>
      </c>
      <c r="F92" s="18">
        <v>0</v>
      </c>
      <c r="G92" s="18" t="s">
        <v>144</v>
      </c>
      <c r="H92" s="18">
        <v>1</v>
      </c>
      <c r="I92" s="19" t="s">
        <v>188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20">
        <f t="shared" si="11"/>
        <v>0</v>
      </c>
      <c r="O92" s="21"/>
      <c r="P92" s="16">
        <v>200000</v>
      </c>
      <c r="Q92" s="16">
        <v>0</v>
      </c>
      <c r="R92" s="16">
        <v>200000</v>
      </c>
      <c r="S92" s="16">
        <v>200000</v>
      </c>
      <c r="T92" s="16">
        <f t="shared" si="12"/>
        <v>0</v>
      </c>
      <c r="U92" s="16">
        <v>0</v>
      </c>
      <c r="V92" s="20">
        <f t="shared" si="13"/>
        <v>200000</v>
      </c>
      <c r="W92" s="21"/>
      <c r="X92" s="16">
        <v>200000</v>
      </c>
      <c r="Y92" s="16">
        <v>0</v>
      </c>
    </row>
    <row r="93" spans="1:25" ht="28.5">
      <c r="A93" s="18" t="s">
        <v>143</v>
      </c>
      <c r="B93" s="23" t="str">
        <f t="shared" si="7"/>
        <v>6</v>
      </c>
      <c r="C93" s="23" t="str">
        <f t="shared" si="8"/>
        <v>03</v>
      </c>
      <c r="D93" s="23" t="str">
        <f t="shared" si="9"/>
        <v>01</v>
      </c>
      <c r="E93" s="18">
        <v>3470</v>
      </c>
      <c r="F93" s="18">
        <v>0</v>
      </c>
      <c r="G93" s="18" t="s">
        <v>145</v>
      </c>
      <c r="H93" s="18">
        <v>1</v>
      </c>
      <c r="I93" s="19" t="s">
        <v>188</v>
      </c>
      <c r="J93" s="16">
        <v>350000</v>
      </c>
      <c r="K93" s="16">
        <v>350000</v>
      </c>
      <c r="L93" s="16">
        <f t="shared" si="10"/>
        <v>0</v>
      </c>
      <c r="M93" s="16">
        <v>288154.69</v>
      </c>
      <c r="N93" s="20">
        <f t="shared" si="11"/>
        <v>61845.31</v>
      </c>
      <c r="O93" s="21"/>
      <c r="P93" s="16">
        <v>0</v>
      </c>
      <c r="Q93" s="16">
        <v>0</v>
      </c>
      <c r="R93" s="16">
        <v>0</v>
      </c>
      <c r="S93" s="16">
        <v>0</v>
      </c>
      <c r="T93" s="16">
        <f t="shared" si="12"/>
        <v>0</v>
      </c>
      <c r="U93" s="16">
        <v>0</v>
      </c>
      <c r="V93" s="20">
        <f t="shared" si="13"/>
        <v>0</v>
      </c>
      <c r="W93" s="21"/>
      <c r="X93" s="16">
        <v>350000</v>
      </c>
      <c r="Y93" s="16">
        <v>288154.69</v>
      </c>
    </row>
    <row r="94" spans="1:25" ht="28.5">
      <c r="A94" s="18" t="s">
        <v>139</v>
      </c>
      <c r="B94" s="23" t="str">
        <f>MID($A94,1,1)</f>
        <v>7</v>
      </c>
      <c r="C94" s="23" t="str">
        <f>MID($A94,3,2)</f>
        <v>01</v>
      </c>
      <c r="D94" s="23" t="str">
        <f>MID($A94,6,2)</f>
        <v>01</v>
      </c>
      <c r="E94" s="18">
        <v>3400</v>
      </c>
      <c r="F94" s="18">
        <v>0</v>
      </c>
      <c r="G94" s="18" t="s">
        <v>140</v>
      </c>
      <c r="H94" s="18">
        <v>1</v>
      </c>
      <c r="I94" s="19" t="s">
        <v>188</v>
      </c>
      <c r="J94" s="16">
        <v>0</v>
      </c>
      <c r="K94" s="16">
        <v>0</v>
      </c>
      <c r="L94" s="16">
        <f>K94-J94</f>
        <v>0</v>
      </c>
      <c r="M94" s="16">
        <v>0</v>
      </c>
      <c r="N94" s="20">
        <f>K94-M94</f>
        <v>0</v>
      </c>
      <c r="O94" s="21"/>
      <c r="P94" s="16">
        <v>300000</v>
      </c>
      <c r="Q94" s="16">
        <v>0</v>
      </c>
      <c r="R94" s="16">
        <v>300000</v>
      </c>
      <c r="S94" s="16">
        <v>0</v>
      </c>
      <c r="T94" s="16">
        <f>S94-R94</f>
        <v>-300000</v>
      </c>
      <c r="U94" s="16">
        <v>0</v>
      </c>
      <c r="V94" s="20">
        <f>S94-U94</f>
        <v>0</v>
      </c>
      <c r="W94" s="21"/>
      <c r="X94" s="16">
        <v>300000</v>
      </c>
      <c r="Y94" s="16">
        <v>0</v>
      </c>
    </row>
    <row r="95" spans="1:25" ht="28.5">
      <c r="A95" s="18" t="s">
        <v>146</v>
      </c>
      <c r="B95" s="23" t="str">
        <f t="shared" si="7"/>
        <v>9</v>
      </c>
      <c r="C95" s="23" t="str">
        <f t="shared" si="8"/>
        <v>01</v>
      </c>
      <c r="D95" s="23" t="str">
        <f t="shared" si="9"/>
        <v>02</v>
      </c>
      <c r="E95" s="18">
        <v>3840</v>
      </c>
      <c r="F95" s="18">
        <v>0</v>
      </c>
      <c r="G95" s="18" t="s">
        <v>147</v>
      </c>
      <c r="H95" s="18">
        <v>1</v>
      </c>
      <c r="I95" s="19" t="s">
        <v>188</v>
      </c>
      <c r="J95" s="16">
        <v>0</v>
      </c>
      <c r="K95" s="16">
        <v>0</v>
      </c>
      <c r="L95" s="16">
        <f t="shared" si="10"/>
        <v>0</v>
      </c>
      <c r="M95" s="16">
        <v>0</v>
      </c>
      <c r="N95" s="20">
        <f t="shared" si="11"/>
        <v>0</v>
      </c>
      <c r="O95" s="21"/>
      <c r="P95" s="16">
        <v>130000</v>
      </c>
      <c r="Q95" s="16">
        <v>0</v>
      </c>
      <c r="R95" s="16">
        <v>130000</v>
      </c>
      <c r="S95" s="16">
        <v>67169.94</v>
      </c>
      <c r="T95" s="16">
        <f t="shared" si="12"/>
        <v>-62830.06</v>
      </c>
      <c r="U95" s="16">
        <v>67169.94</v>
      </c>
      <c r="V95" s="20">
        <f t="shared" si="13"/>
        <v>0</v>
      </c>
      <c r="W95" s="21"/>
      <c r="X95" s="16">
        <v>130000</v>
      </c>
      <c r="Y95" s="16">
        <v>67169.94</v>
      </c>
    </row>
    <row r="96" spans="1:25" ht="28.5">
      <c r="A96" s="18" t="s">
        <v>148</v>
      </c>
      <c r="B96" s="23" t="str">
        <f t="shared" si="7"/>
        <v>9</v>
      </c>
      <c r="C96" s="23" t="str">
        <f t="shared" si="8"/>
        <v>01</v>
      </c>
      <c r="D96" s="23" t="str">
        <f t="shared" si="9"/>
        <v>02</v>
      </c>
      <c r="E96" s="18">
        <v>3850</v>
      </c>
      <c r="F96" s="18">
        <v>0</v>
      </c>
      <c r="G96" s="18" t="s">
        <v>149</v>
      </c>
      <c r="H96" s="18">
        <v>1</v>
      </c>
      <c r="I96" s="19" t="s">
        <v>188</v>
      </c>
      <c r="J96" s="16">
        <v>0</v>
      </c>
      <c r="K96" s="16">
        <v>0</v>
      </c>
      <c r="L96" s="16">
        <f t="shared" si="10"/>
        <v>0</v>
      </c>
      <c r="M96" s="16">
        <v>0</v>
      </c>
      <c r="N96" s="20">
        <f t="shared" si="11"/>
        <v>0</v>
      </c>
      <c r="O96" s="21"/>
      <c r="P96" s="16">
        <v>180000</v>
      </c>
      <c r="Q96" s="16">
        <v>0</v>
      </c>
      <c r="R96" s="16">
        <v>180000</v>
      </c>
      <c r="S96" s="16">
        <v>127789.92</v>
      </c>
      <c r="T96" s="16">
        <f t="shared" si="12"/>
        <v>-52210.08</v>
      </c>
      <c r="U96" s="16">
        <v>127789.92</v>
      </c>
      <c r="V96" s="20">
        <f t="shared" si="13"/>
        <v>0</v>
      </c>
      <c r="W96" s="21"/>
      <c r="X96" s="16">
        <v>180000</v>
      </c>
      <c r="Y96" s="16">
        <v>127789.92</v>
      </c>
    </row>
    <row r="97" spans="1:25" ht="28.5">
      <c r="A97" s="18" t="s">
        <v>150</v>
      </c>
      <c r="B97" s="23" t="str">
        <f t="shared" si="7"/>
        <v>9</v>
      </c>
      <c r="C97" s="23" t="str">
        <f t="shared" si="8"/>
        <v>01</v>
      </c>
      <c r="D97" s="23" t="str">
        <f t="shared" si="9"/>
        <v>01</v>
      </c>
      <c r="E97" s="18">
        <v>3860</v>
      </c>
      <c r="F97" s="18">
        <v>0</v>
      </c>
      <c r="G97" s="18" t="s">
        <v>151</v>
      </c>
      <c r="H97" s="18">
        <v>1</v>
      </c>
      <c r="I97" s="19" t="s">
        <v>188</v>
      </c>
      <c r="J97" s="16">
        <v>0</v>
      </c>
      <c r="K97" s="16">
        <v>0</v>
      </c>
      <c r="L97" s="16">
        <f t="shared" si="10"/>
        <v>0</v>
      </c>
      <c r="M97" s="16">
        <v>0</v>
      </c>
      <c r="N97" s="20">
        <f t="shared" si="11"/>
        <v>0</v>
      </c>
      <c r="O97" s="21"/>
      <c r="P97" s="16">
        <v>10000</v>
      </c>
      <c r="Q97" s="16">
        <v>0</v>
      </c>
      <c r="R97" s="16">
        <v>10000</v>
      </c>
      <c r="S97" s="16">
        <v>1809.3</v>
      </c>
      <c r="T97" s="16">
        <f t="shared" si="12"/>
        <v>-8190.7</v>
      </c>
      <c r="U97" s="16">
        <v>1809.3</v>
      </c>
      <c r="V97" s="20">
        <f t="shared" si="13"/>
        <v>0</v>
      </c>
      <c r="W97" s="21"/>
      <c r="X97" s="16">
        <v>10000</v>
      </c>
      <c r="Y97" s="16">
        <v>1809.3</v>
      </c>
    </row>
    <row r="98" spans="1:25" ht="28.5">
      <c r="A98" s="18" t="s">
        <v>152</v>
      </c>
      <c r="B98" s="23" t="str">
        <f t="shared" si="7"/>
        <v>9</v>
      </c>
      <c r="C98" s="23" t="str">
        <f t="shared" si="8"/>
        <v>01</v>
      </c>
      <c r="D98" s="23" t="str">
        <f t="shared" si="9"/>
        <v>99</v>
      </c>
      <c r="E98" s="18">
        <v>3865</v>
      </c>
      <c r="F98" s="18">
        <v>0</v>
      </c>
      <c r="G98" s="18" t="s">
        <v>153</v>
      </c>
      <c r="H98" s="18">
        <v>1</v>
      </c>
      <c r="I98" s="19" t="s">
        <v>188</v>
      </c>
      <c r="J98" s="16">
        <v>0</v>
      </c>
      <c r="K98" s="16">
        <v>0</v>
      </c>
      <c r="L98" s="16">
        <f t="shared" si="10"/>
        <v>0</v>
      </c>
      <c r="M98" s="16">
        <v>0</v>
      </c>
      <c r="N98" s="20">
        <f t="shared" si="11"/>
        <v>0</v>
      </c>
      <c r="O98" s="21"/>
      <c r="P98" s="16">
        <v>150000</v>
      </c>
      <c r="Q98" s="16">
        <v>0</v>
      </c>
      <c r="R98" s="16">
        <v>150000</v>
      </c>
      <c r="S98" s="16">
        <v>2825.14</v>
      </c>
      <c r="T98" s="16">
        <f t="shared" si="12"/>
        <v>-147174.86</v>
      </c>
      <c r="U98" s="16">
        <v>2825.14</v>
      </c>
      <c r="V98" s="20">
        <f t="shared" si="13"/>
        <v>0</v>
      </c>
      <c r="W98" s="21"/>
      <c r="X98" s="16">
        <v>150000</v>
      </c>
      <c r="Y98" s="16">
        <v>2825.14</v>
      </c>
    </row>
    <row r="99" spans="1:25" ht="28.5">
      <c r="A99" s="18" t="s">
        <v>154</v>
      </c>
      <c r="B99" s="23" t="str">
        <f t="shared" si="7"/>
        <v>9</v>
      </c>
      <c r="C99" s="23" t="str">
        <f t="shared" si="8"/>
        <v>02</v>
      </c>
      <c r="D99" s="23" t="str">
        <f t="shared" si="9"/>
        <v>04</v>
      </c>
      <c r="E99" s="18">
        <v>3870</v>
      </c>
      <c r="F99" s="18">
        <v>0</v>
      </c>
      <c r="G99" s="18" t="s">
        <v>155</v>
      </c>
      <c r="H99" s="18">
        <v>16</v>
      </c>
      <c r="I99" s="19" t="s">
        <v>192</v>
      </c>
      <c r="J99" s="16">
        <v>0</v>
      </c>
      <c r="K99" s="16">
        <v>0</v>
      </c>
      <c r="L99" s="16">
        <f t="shared" si="10"/>
        <v>0</v>
      </c>
      <c r="M99" s="16">
        <v>0</v>
      </c>
      <c r="N99" s="20">
        <f t="shared" si="11"/>
        <v>0</v>
      </c>
      <c r="O99" s="21"/>
      <c r="P99" s="16">
        <v>100000</v>
      </c>
      <c r="Q99" s="16">
        <v>0</v>
      </c>
      <c r="R99" s="16">
        <v>100000</v>
      </c>
      <c r="S99" s="16">
        <v>0</v>
      </c>
      <c r="T99" s="16">
        <f t="shared" si="12"/>
        <v>-100000</v>
      </c>
      <c r="U99" s="16">
        <v>0</v>
      </c>
      <c r="V99" s="20">
        <f t="shared" si="13"/>
        <v>0</v>
      </c>
      <c r="W99" s="21"/>
      <c r="X99" s="16">
        <v>100000</v>
      </c>
      <c r="Y99" s="16">
        <v>0</v>
      </c>
    </row>
    <row r="100" spans="1:25" ht="28.5">
      <c r="A100" s="18" t="s">
        <v>156</v>
      </c>
      <c r="B100" s="23" t="str">
        <f t="shared" si="7"/>
        <v>9</v>
      </c>
      <c r="C100" s="23" t="str">
        <f t="shared" si="8"/>
        <v>01</v>
      </c>
      <c r="D100" s="23" t="str">
        <f t="shared" si="9"/>
        <v>03</v>
      </c>
      <c r="E100" s="18">
        <v>3880</v>
      </c>
      <c r="F100" s="18">
        <v>0</v>
      </c>
      <c r="G100" s="18" t="s">
        <v>157</v>
      </c>
      <c r="H100" s="18">
        <v>1</v>
      </c>
      <c r="I100" s="19" t="s">
        <v>188</v>
      </c>
      <c r="J100" s="16">
        <v>0</v>
      </c>
      <c r="K100" s="16">
        <v>0</v>
      </c>
      <c r="L100" s="16">
        <f t="shared" si="10"/>
        <v>0</v>
      </c>
      <c r="M100" s="16">
        <v>0</v>
      </c>
      <c r="N100" s="20">
        <f t="shared" si="11"/>
        <v>0</v>
      </c>
      <c r="O100" s="21"/>
      <c r="P100" s="16">
        <v>100000</v>
      </c>
      <c r="Q100" s="16">
        <v>0</v>
      </c>
      <c r="R100" s="16">
        <v>100000</v>
      </c>
      <c r="S100" s="16">
        <v>22857.41</v>
      </c>
      <c r="T100" s="16">
        <f t="shared" si="12"/>
        <v>-77142.59</v>
      </c>
      <c r="U100" s="16">
        <v>22857.41</v>
      </c>
      <c r="V100" s="20">
        <f t="shared" si="13"/>
        <v>0</v>
      </c>
      <c r="W100" s="21"/>
      <c r="X100" s="16">
        <v>100000</v>
      </c>
      <c r="Y100" s="16">
        <v>22857.41</v>
      </c>
    </row>
    <row r="101" spans="1:25" ht="28.5">
      <c r="A101" s="18" t="s">
        <v>158</v>
      </c>
      <c r="B101" s="23" t="str">
        <f t="shared" si="7"/>
        <v>9</v>
      </c>
      <c r="C101" s="23" t="str">
        <f t="shared" si="8"/>
        <v>02</v>
      </c>
      <c r="D101" s="23" t="str">
        <f t="shared" si="9"/>
        <v>99</v>
      </c>
      <c r="E101" s="18">
        <v>3889</v>
      </c>
      <c r="F101" s="18">
        <v>0</v>
      </c>
      <c r="G101" s="18" t="s">
        <v>159</v>
      </c>
      <c r="H101" s="18">
        <v>1</v>
      </c>
      <c r="I101" s="19" t="s">
        <v>188</v>
      </c>
      <c r="J101" s="16">
        <v>1846.9</v>
      </c>
      <c r="K101" s="16">
        <v>1846.9</v>
      </c>
      <c r="L101" s="16">
        <f t="shared" si="10"/>
        <v>0</v>
      </c>
      <c r="M101" s="16">
        <v>1846.9</v>
      </c>
      <c r="N101" s="20">
        <f t="shared" si="11"/>
        <v>0</v>
      </c>
      <c r="O101" s="21"/>
      <c r="P101" s="16">
        <v>30000</v>
      </c>
      <c r="Q101" s="16">
        <v>0</v>
      </c>
      <c r="R101" s="16">
        <v>30000</v>
      </c>
      <c r="S101" s="16">
        <v>11249.3</v>
      </c>
      <c r="T101" s="16">
        <f t="shared" si="12"/>
        <v>-18750.7</v>
      </c>
      <c r="U101" s="16">
        <v>10090.79</v>
      </c>
      <c r="V101" s="20">
        <f t="shared" si="13"/>
        <v>1158.5099999999984</v>
      </c>
      <c r="W101" s="21"/>
      <c r="X101" s="16">
        <v>31846.9</v>
      </c>
      <c r="Y101" s="16">
        <v>11937.69</v>
      </c>
    </row>
    <row r="102" spans="1:25" ht="28.5">
      <c r="A102" s="18" t="s">
        <v>158</v>
      </c>
      <c r="B102" s="23" t="str">
        <f t="shared" si="7"/>
        <v>9</v>
      </c>
      <c r="C102" s="23" t="str">
        <f t="shared" si="8"/>
        <v>02</v>
      </c>
      <c r="D102" s="23" t="str">
        <f t="shared" si="9"/>
        <v>99</v>
      </c>
      <c r="E102" s="18">
        <v>3900</v>
      </c>
      <c r="F102" s="18">
        <v>0</v>
      </c>
      <c r="G102" s="18" t="s">
        <v>160</v>
      </c>
      <c r="H102" s="18">
        <v>1</v>
      </c>
      <c r="I102" s="19" t="s">
        <v>188</v>
      </c>
      <c r="J102" s="16">
        <v>0</v>
      </c>
      <c r="K102" s="16">
        <v>0</v>
      </c>
      <c r="L102" s="16">
        <f t="shared" si="10"/>
        <v>0</v>
      </c>
      <c r="M102" s="16">
        <v>0</v>
      </c>
      <c r="N102" s="20">
        <f t="shared" si="11"/>
        <v>0</v>
      </c>
      <c r="O102" s="21"/>
      <c r="P102" s="16">
        <v>245000</v>
      </c>
      <c r="Q102" s="16">
        <v>0</v>
      </c>
      <c r="R102" s="16">
        <v>245000</v>
      </c>
      <c r="S102" s="16">
        <v>64698.68</v>
      </c>
      <c r="T102" s="16">
        <f t="shared" si="12"/>
        <v>-180301.32</v>
      </c>
      <c r="U102" s="16">
        <v>64698.68</v>
      </c>
      <c r="V102" s="20">
        <f t="shared" si="13"/>
        <v>0</v>
      </c>
      <c r="W102" s="21"/>
      <c r="X102" s="16">
        <v>245000</v>
      </c>
      <c r="Y102" s="16">
        <v>64698.68</v>
      </c>
    </row>
    <row r="103" spans="1:25" ht="28.5">
      <c r="A103" s="18" t="s">
        <v>161</v>
      </c>
      <c r="B103" s="23" t="str">
        <f t="shared" si="7"/>
        <v>9</v>
      </c>
      <c r="C103" s="23" t="str">
        <f t="shared" si="8"/>
        <v>02</v>
      </c>
      <c r="D103" s="23" t="str">
        <f t="shared" si="9"/>
        <v>02</v>
      </c>
      <c r="E103" s="18">
        <v>3910</v>
      </c>
      <c r="F103" s="18">
        <v>0</v>
      </c>
      <c r="G103" s="18" t="s">
        <v>162</v>
      </c>
      <c r="H103" s="18">
        <v>1</v>
      </c>
      <c r="I103" s="19" t="s">
        <v>188</v>
      </c>
      <c r="J103" s="16">
        <v>0</v>
      </c>
      <c r="K103" s="16">
        <v>0</v>
      </c>
      <c r="L103" s="16">
        <f t="shared" si="10"/>
        <v>0</v>
      </c>
      <c r="M103" s="16">
        <v>0</v>
      </c>
      <c r="N103" s="20">
        <f t="shared" si="11"/>
        <v>0</v>
      </c>
      <c r="O103" s="21"/>
      <c r="P103" s="16">
        <v>10000</v>
      </c>
      <c r="Q103" s="16">
        <v>0</v>
      </c>
      <c r="R103" s="16">
        <v>10000</v>
      </c>
      <c r="S103" s="16">
        <v>0</v>
      </c>
      <c r="T103" s="16">
        <f t="shared" si="12"/>
        <v>-10000</v>
      </c>
      <c r="U103" s="16">
        <v>0</v>
      </c>
      <c r="V103" s="20">
        <f t="shared" si="13"/>
        <v>0</v>
      </c>
      <c r="W103" s="21"/>
      <c r="X103" s="16">
        <v>10000</v>
      </c>
      <c r="Y103" s="16">
        <v>0</v>
      </c>
    </row>
    <row r="104" spans="1:25" ht="28.5">
      <c r="A104" s="18" t="s">
        <v>165</v>
      </c>
      <c r="B104" s="23" t="str">
        <f t="shared" si="7"/>
        <v>9</v>
      </c>
      <c r="C104" s="23" t="str">
        <f t="shared" si="8"/>
        <v>01</v>
      </c>
      <c r="D104" s="23" t="str">
        <f t="shared" si="9"/>
        <v>01</v>
      </c>
      <c r="E104" s="18">
        <v>3922</v>
      </c>
      <c r="F104" s="18">
        <v>0</v>
      </c>
      <c r="G104" s="18" t="s">
        <v>163</v>
      </c>
      <c r="H104" s="18">
        <v>1</v>
      </c>
      <c r="I104" s="19" t="s">
        <v>188</v>
      </c>
      <c r="J104" s="16">
        <v>0</v>
      </c>
      <c r="K104" s="16">
        <v>0</v>
      </c>
      <c r="L104" s="16">
        <f t="shared" si="10"/>
        <v>0</v>
      </c>
      <c r="M104" s="16">
        <v>0</v>
      </c>
      <c r="N104" s="20">
        <f t="shared" si="11"/>
        <v>0</v>
      </c>
      <c r="O104" s="21"/>
      <c r="P104" s="16">
        <v>350000</v>
      </c>
      <c r="Q104" s="16">
        <v>21000</v>
      </c>
      <c r="R104" s="16">
        <v>371000</v>
      </c>
      <c r="S104" s="16">
        <v>390262.98</v>
      </c>
      <c r="T104" s="16">
        <f t="shared" si="12"/>
        <v>19262.97999999998</v>
      </c>
      <c r="U104" s="16">
        <v>390262.98</v>
      </c>
      <c r="V104" s="20">
        <f t="shared" si="13"/>
        <v>0</v>
      </c>
      <c r="W104" s="21"/>
      <c r="X104" s="16">
        <v>371000</v>
      </c>
      <c r="Y104" s="16">
        <v>390262.98</v>
      </c>
    </row>
    <row r="105" spans="1:25" ht="28.5">
      <c r="A105" s="18" t="s">
        <v>165</v>
      </c>
      <c r="B105" s="23" t="str">
        <f t="shared" si="7"/>
        <v>9</v>
      </c>
      <c r="C105" s="23" t="str">
        <f t="shared" si="8"/>
        <v>01</v>
      </c>
      <c r="D105" s="23" t="str">
        <f t="shared" si="9"/>
        <v>01</v>
      </c>
      <c r="E105" s="18">
        <v>3923</v>
      </c>
      <c r="F105" s="18">
        <v>0</v>
      </c>
      <c r="G105" s="18" t="s">
        <v>164</v>
      </c>
      <c r="H105" s="18">
        <v>1</v>
      </c>
      <c r="I105" s="19" t="s">
        <v>188</v>
      </c>
      <c r="J105" s="16">
        <v>0</v>
      </c>
      <c r="K105" s="16">
        <v>0</v>
      </c>
      <c r="L105" s="16">
        <f t="shared" si="10"/>
        <v>0</v>
      </c>
      <c r="M105" s="16">
        <v>0</v>
      </c>
      <c r="N105" s="20">
        <f t="shared" si="11"/>
        <v>0</v>
      </c>
      <c r="O105" s="21"/>
      <c r="P105" s="16">
        <v>40000</v>
      </c>
      <c r="Q105" s="16">
        <v>0</v>
      </c>
      <c r="R105" s="16">
        <v>40000</v>
      </c>
      <c r="S105" s="16">
        <v>13381.57</v>
      </c>
      <c r="T105" s="16">
        <f t="shared" si="12"/>
        <v>-26618.43</v>
      </c>
      <c r="U105" s="16">
        <v>13381.57</v>
      </c>
      <c r="V105" s="20">
        <f t="shared" si="13"/>
        <v>0</v>
      </c>
      <c r="W105" s="21"/>
      <c r="X105" s="16">
        <v>40000</v>
      </c>
      <c r="Y105" s="16">
        <v>13381.57</v>
      </c>
    </row>
    <row r="106" spans="1:25" ht="28.5">
      <c r="A106" s="18" t="s">
        <v>166</v>
      </c>
      <c r="B106" s="23" t="str">
        <f t="shared" si="7"/>
        <v>9</v>
      </c>
      <c r="C106" s="23" t="str">
        <f t="shared" si="8"/>
        <v>01</v>
      </c>
      <c r="D106" s="23" t="str">
        <f t="shared" si="9"/>
        <v>99</v>
      </c>
      <c r="E106" s="18">
        <v>3950</v>
      </c>
      <c r="F106" s="18">
        <v>0</v>
      </c>
      <c r="G106" s="18" t="s">
        <v>167</v>
      </c>
      <c r="H106" s="18">
        <v>1</v>
      </c>
      <c r="I106" s="19" t="s">
        <v>188</v>
      </c>
      <c r="J106" s="16">
        <v>492.85</v>
      </c>
      <c r="K106" s="16">
        <v>492.85</v>
      </c>
      <c r="L106" s="16">
        <f t="shared" si="10"/>
        <v>0</v>
      </c>
      <c r="M106" s="16">
        <v>492.85</v>
      </c>
      <c r="N106" s="20">
        <f t="shared" si="11"/>
        <v>0</v>
      </c>
      <c r="O106" s="21"/>
      <c r="P106" s="16">
        <v>5000</v>
      </c>
      <c r="Q106" s="16">
        <v>0</v>
      </c>
      <c r="R106" s="16">
        <v>5000</v>
      </c>
      <c r="S106" s="16">
        <v>592.85</v>
      </c>
      <c r="T106" s="16">
        <f t="shared" si="12"/>
        <v>-4407.15</v>
      </c>
      <c r="U106" s="16">
        <v>225</v>
      </c>
      <c r="V106" s="20">
        <f t="shared" si="13"/>
        <v>367.85</v>
      </c>
      <c r="W106" s="21"/>
      <c r="X106" s="16">
        <v>5492.85</v>
      </c>
      <c r="Y106" s="16">
        <v>717.85</v>
      </c>
    </row>
    <row r="107" spans="1:25" ht="28.5">
      <c r="A107" s="18" t="s">
        <v>158</v>
      </c>
      <c r="B107" s="23" t="str">
        <f t="shared" si="7"/>
        <v>9</v>
      </c>
      <c r="C107" s="23" t="str">
        <f t="shared" si="8"/>
        <v>02</v>
      </c>
      <c r="D107" s="23" t="str">
        <f t="shared" si="9"/>
        <v>99</v>
      </c>
      <c r="E107" s="18">
        <v>3970</v>
      </c>
      <c r="F107" s="18">
        <v>0</v>
      </c>
      <c r="G107" s="18" t="s">
        <v>168</v>
      </c>
      <c r="H107" s="18">
        <v>16</v>
      </c>
      <c r="I107" s="19" t="s">
        <v>192</v>
      </c>
      <c r="J107" s="16">
        <v>0</v>
      </c>
      <c r="K107" s="16">
        <v>0</v>
      </c>
      <c r="L107" s="16">
        <f t="shared" si="10"/>
        <v>0</v>
      </c>
      <c r="M107" s="16">
        <v>0</v>
      </c>
      <c r="N107" s="20">
        <f t="shared" si="11"/>
        <v>0</v>
      </c>
      <c r="O107" s="21"/>
      <c r="P107" s="16">
        <v>10000</v>
      </c>
      <c r="Q107" s="16">
        <v>0</v>
      </c>
      <c r="R107" s="16">
        <v>10000</v>
      </c>
      <c r="S107" s="16">
        <v>890</v>
      </c>
      <c r="T107" s="16">
        <f t="shared" si="12"/>
        <v>-9110</v>
      </c>
      <c r="U107" s="16">
        <v>890</v>
      </c>
      <c r="V107" s="20">
        <f t="shared" si="13"/>
        <v>0</v>
      </c>
      <c r="W107" s="21"/>
      <c r="X107" s="16">
        <v>10000</v>
      </c>
      <c r="Y107" s="16">
        <v>890</v>
      </c>
    </row>
    <row r="108" spans="2:25" s="4" customFormat="1" ht="15">
      <c r="B108" s="22"/>
      <c r="C108" s="22"/>
      <c r="D108" s="22"/>
      <c r="I108" s="5"/>
      <c r="J108" s="6">
        <f>SUM(J3:J107)</f>
        <v>2221177.99</v>
      </c>
      <c r="K108" s="6">
        <f>SUM(K3:K107)</f>
        <v>2216367.3400000003</v>
      </c>
      <c r="L108" s="6">
        <f>SUM(L3:L107)</f>
        <v>-4810.6500000000015</v>
      </c>
      <c r="M108" s="6">
        <f>SUM(M3:M107)</f>
        <v>1984983.4100000001</v>
      </c>
      <c r="N108" s="8">
        <f>SUM(N3:N107)</f>
        <v>231383.93</v>
      </c>
      <c r="O108" s="14"/>
      <c r="P108" s="6">
        <f aca="true" t="shared" si="14" ref="P108:V108">SUM(P3:P107)</f>
        <v>8316021.300000001</v>
      </c>
      <c r="Q108" s="6">
        <f t="shared" si="14"/>
        <v>2567636.07</v>
      </c>
      <c r="R108" s="6">
        <f t="shared" si="14"/>
        <v>10883657.37</v>
      </c>
      <c r="S108" s="6">
        <f t="shared" si="14"/>
        <v>6075837.3500000015</v>
      </c>
      <c r="T108" s="6">
        <f t="shared" si="14"/>
        <v>-2710354.16</v>
      </c>
      <c r="U108" s="6">
        <f t="shared" si="14"/>
        <v>4967942.99</v>
      </c>
      <c r="V108" s="8">
        <f t="shared" si="14"/>
        <v>1107894.36</v>
      </c>
      <c r="W108" s="14"/>
      <c r="X108" s="6">
        <f>SUM(X3:X107)</f>
        <v>13104466.49</v>
      </c>
      <c r="Y108" s="6">
        <f>SUM(Y3:Y107)</f>
        <v>6952926.4</v>
      </c>
    </row>
    <row r="109" ht="15">
      <c r="R109" s="7">
        <f>R108-R3-R4-R5-R6</f>
        <v>8786191.51</v>
      </c>
    </row>
    <row r="110" ht="36">
      <c r="R110" s="17" t="s">
        <v>196</v>
      </c>
    </row>
  </sheetData>
  <sheetProtection/>
  <autoFilter ref="A2:Y108"/>
  <mergeCells count="12">
    <mergeCell ref="J1:N1"/>
    <mergeCell ref="P1:V1"/>
    <mergeCell ref="X1:Y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/>
  <pageMargins left="0.35433070866141736" right="0.35433070866141736" top="0.7874015748031497" bottom="0.3937007874015748" header="0.3937007874015748" footer="0.1968503937007874"/>
  <pageSetup fitToHeight="0" fitToWidth="1" horizontalDpi="600" verticalDpi="600" orientation="landscape" paperSize="8" scale="62" r:id="rId1"/>
  <headerFooter>
    <oddHeader>&amp;C&amp;"-,Grassetto"&amp;22&amp;K03-024COMUNE DI CASTELLO DI GODEGO: RENDICONTO 2020 - ENTRATE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G16" sqref="G16"/>
    </sheetView>
  </sheetViews>
  <sheetFormatPr defaultColWidth="9.140625" defaultRowHeight="15" outlineLevelRow="2"/>
  <cols>
    <col min="1" max="1" width="14.57421875" style="1" customWidth="1"/>
    <col min="2" max="2" width="6.28125" style="10" customWidth="1"/>
    <col min="3" max="4" width="3.7109375" style="10" customWidth="1"/>
    <col min="5" max="5" width="6.00390625" style="1" customWidth="1"/>
    <col min="6" max="6" width="3.28125" style="1" customWidth="1"/>
    <col min="7" max="7" width="63.28125" style="1" customWidth="1"/>
    <col min="8" max="8" width="3.57421875" style="1" customWidth="1"/>
    <col min="9" max="9" width="26.140625" style="2" customWidth="1"/>
    <col min="10" max="10" width="0.9921875" style="35" customWidth="1"/>
    <col min="11" max="12" width="13.8515625" style="1" customWidth="1"/>
    <col min="13" max="13" width="15.00390625" style="1" customWidth="1"/>
    <col min="14" max="14" width="14.421875" style="1" bestFit="1" customWidth="1"/>
    <col min="15" max="15" width="12.8515625" style="1" customWidth="1"/>
    <col min="16" max="16" width="1.1484375" style="32" customWidth="1"/>
    <col min="17" max="17" width="14.8515625" style="1" customWidth="1"/>
    <col min="18" max="18" width="13.7109375" style="1" customWidth="1"/>
    <col min="19" max="19" width="14.57421875" style="1" customWidth="1"/>
    <col min="20" max="20" width="14.7109375" style="1" customWidth="1"/>
    <col min="21" max="21" width="14.57421875" style="1" customWidth="1"/>
    <col min="22" max="22" width="13.8515625" style="1" customWidth="1"/>
    <col min="23" max="23" width="14.00390625" style="1" customWidth="1"/>
    <col min="24" max="24" width="0.9921875" style="32" customWidth="1"/>
    <col min="25" max="25" width="14.8515625" style="1" bestFit="1" customWidth="1"/>
    <col min="26" max="26" width="13.8515625" style="1" customWidth="1"/>
    <col min="27" max="16384" width="9.140625" style="1" customWidth="1"/>
  </cols>
  <sheetData>
    <row r="1" spans="1:26" ht="15">
      <c r="A1" s="43" t="s">
        <v>0</v>
      </c>
      <c r="B1" s="45" t="s">
        <v>185</v>
      </c>
      <c r="C1" s="45" t="s">
        <v>169</v>
      </c>
      <c r="D1" s="45" t="s">
        <v>170</v>
      </c>
      <c r="E1" s="45" t="s">
        <v>172</v>
      </c>
      <c r="F1" s="45" t="s">
        <v>186</v>
      </c>
      <c r="G1" s="47" t="s">
        <v>1</v>
      </c>
      <c r="H1" s="45" t="s">
        <v>187</v>
      </c>
      <c r="I1" s="49" t="s">
        <v>2</v>
      </c>
      <c r="J1" s="37"/>
      <c r="K1" s="40" t="s">
        <v>173</v>
      </c>
      <c r="L1" s="41"/>
      <c r="M1" s="41"/>
      <c r="N1" s="41"/>
      <c r="O1" s="42"/>
      <c r="P1" s="12"/>
      <c r="Q1" s="40" t="s">
        <v>180</v>
      </c>
      <c r="R1" s="41"/>
      <c r="S1" s="41"/>
      <c r="T1" s="41"/>
      <c r="U1" s="41"/>
      <c r="V1" s="41"/>
      <c r="W1" s="42"/>
      <c r="Y1" s="40" t="s">
        <v>183</v>
      </c>
      <c r="Z1" s="41"/>
    </row>
    <row r="2" spans="1:26" s="3" customFormat="1" ht="45" outlineLevel="1">
      <c r="A2" s="44"/>
      <c r="B2" s="46"/>
      <c r="C2" s="46"/>
      <c r="D2" s="46"/>
      <c r="E2" s="46"/>
      <c r="F2" s="46"/>
      <c r="G2" s="48"/>
      <c r="H2" s="46"/>
      <c r="I2" s="50"/>
      <c r="J2" s="36"/>
      <c r="K2" s="11" t="s">
        <v>174</v>
      </c>
      <c r="L2" s="11" t="s">
        <v>175</v>
      </c>
      <c r="M2" s="11" t="s">
        <v>182</v>
      </c>
      <c r="N2" s="11" t="s">
        <v>176</v>
      </c>
      <c r="O2" s="11" t="s">
        <v>171</v>
      </c>
      <c r="P2" s="29"/>
      <c r="Q2" s="11" t="s">
        <v>177</v>
      </c>
      <c r="R2" s="11" t="s">
        <v>178</v>
      </c>
      <c r="S2" s="11" t="s">
        <v>174</v>
      </c>
      <c r="T2" s="11" t="s">
        <v>179</v>
      </c>
      <c r="U2" s="11" t="s">
        <v>182</v>
      </c>
      <c r="V2" s="11" t="s">
        <v>176</v>
      </c>
      <c r="W2" s="11" t="s">
        <v>181</v>
      </c>
      <c r="X2" s="29"/>
      <c r="Y2" s="11" t="s">
        <v>184</v>
      </c>
      <c r="Z2" s="11" t="s">
        <v>3</v>
      </c>
    </row>
    <row r="3" spans="1:26" ht="28.5" outlineLevel="2">
      <c r="A3" s="18" t="s">
        <v>4</v>
      </c>
      <c r="B3" s="23" t="str">
        <f aca="true" t="shared" si="0" ref="B3:B69">MID($A3,1,1)</f>
        <v>0</v>
      </c>
      <c r="C3" s="23" t="str">
        <f aca="true" t="shared" si="1" ref="C3:C69">MID($A3,3,2)</f>
        <v>00</v>
      </c>
      <c r="D3" s="23" t="str">
        <f aca="true" t="shared" si="2" ref="D3:D69">MID($A3,6,2)</f>
        <v>00</v>
      </c>
      <c r="E3" s="18">
        <v>1</v>
      </c>
      <c r="F3" s="18">
        <v>1</v>
      </c>
      <c r="G3" s="18" t="s">
        <v>5</v>
      </c>
      <c r="H3" s="18">
        <v>1</v>
      </c>
      <c r="I3" s="19" t="s">
        <v>188</v>
      </c>
      <c r="J3" s="33"/>
      <c r="K3" s="16">
        <v>0</v>
      </c>
      <c r="L3" s="16">
        <v>0</v>
      </c>
      <c r="M3" s="16">
        <f aca="true" t="shared" si="3" ref="M3:M69">L3-K3</f>
        <v>0</v>
      </c>
      <c r="N3" s="16">
        <v>0</v>
      </c>
      <c r="O3" s="20">
        <f aca="true" t="shared" si="4" ref="O3:O69">L3-N3</f>
        <v>0</v>
      </c>
      <c r="P3" s="30"/>
      <c r="Q3" s="16">
        <v>0</v>
      </c>
      <c r="R3" s="16">
        <v>43500</v>
      </c>
      <c r="S3" s="16">
        <v>43500</v>
      </c>
      <c r="T3" s="16">
        <v>0</v>
      </c>
      <c r="U3" s="16">
        <f>T3-S3+S3</f>
        <v>0</v>
      </c>
      <c r="V3" s="16">
        <v>0</v>
      </c>
      <c r="W3" s="20">
        <v>0</v>
      </c>
      <c r="X3" s="30"/>
      <c r="Y3" s="16">
        <v>0</v>
      </c>
      <c r="Z3" s="16">
        <v>0</v>
      </c>
    </row>
    <row r="4" spans="1:26" ht="28.5" outlineLevel="2">
      <c r="A4" s="18" t="s">
        <v>4</v>
      </c>
      <c r="B4" s="23" t="str">
        <f t="shared" si="0"/>
        <v>0</v>
      </c>
      <c r="C4" s="23" t="str">
        <f t="shared" si="1"/>
        <v>00</v>
      </c>
      <c r="D4" s="23" t="str">
        <f t="shared" si="2"/>
        <v>00</v>
      </c>
      <c r="E4" s="18">
        <v>1</v>
      </c>
      <c r="F4" s="18">
        <v>2</v>
      </c>
      <c r="G4" s="18" t="s">
        <v>6</v>
      </c>
      <c r="H4" s="18">
        <v>1</v>
      </c>
      <c r="I4" s="19" t="s">
        <v>188</v>
      </c>
      <c r="J4" s="33"/>
      <c r="K4" s="16">
        <v>0</v>
      </c>
      <c r="L4" s="16">
        <v>0</v>
      </c>
      <c r="M4" s="16">
        <f t="shared" si="3"/>
        <v>0</v>
      </c>
      <c r="N4" s="16">
        <v>0</v>
      </c>
      <c r="O4" s="20">
        <f t="shared" si="4"/>
        <v>0</v>
      </c>
      <c r="P4" s="30"/>
      <c r="Q4" s="16">
        <v>0</v>
      </c>
      <c r="R4" s="16">
        <v>338234.93</v>
      </c>
      <c r="S4" s="16">
        <v>338234.93</v>
      </c>
      <c r="T4" s="16">
        <v>0</v>
      </c>
      <c r="U4" s="16">
        <f>T4-S4+S4</f>
        <v>0</v>
      </c>
      <c r="V4" s="16">
        <v>0</v>
      </c>
      <c r="W4" s="20">
        <v>0</v>
      </c>
      <c r="X4" s="30"/>
      <c r="Y4" s="16">
        <v>0</v>
      </c>
      <c r="Z4" s="16">
        <v>0</v>
      </c>
    </row>
    <row r="5" spans="1:26" ht="28.5" outlineLevel="2">
      <c r="A5" s="18" t="s">
        <v>4</v>
      </c>
      <c r="B5" s="23" t="str">
        <f t="shared" si="0"/>
        <v>0</v>
      </c>
      <c r="C5" s="23" t="str">
        <f t="shared" si="1"/>
        <v>00</v>
      </c>
      <c r="D5" s="23" t="str">
        <f t="shared" si="2"/>
        <v>00</v>
      </c>
      <c r="E5" s="18">
        <v>2</v>
      </c>
      <c r="F5" s="18">
        <v>0</v>
      </c>
      <c r="G5" s="18" t="s">
        <v>7</v>
      </c>
      <c r="H5" s="18">
        <v>1</v>
      </c>
      <c r="I5" s="19" t="s">
        <v>188</v>
      </c>
      <c r="J5" s="33"/>
      <c r="K5" s="16">
        <v>0</v>
      </c>
      <c r="L5" s="16">
        <v>0</v>
      </c>
      <c r="M5" s="16">
        <f t="shared" si="3"/>
        <v>0</v>
      </c>
      <c r="N5" s="16">
        <v>0</v>
      </c>
      <c r="O5" s="20">
        <f t="shared" si="4"/>
        <v>0</v>
      </c>
      <c r="P5" s="30"/>
      <c r="Q5" s="16">
        <v>0</v>
      </c>
      <c r="R5" s="16">
        <v>57521.69</v>
      </c>
      <c r="S5" s="16">
        <v>57521.69</v>
      </c>
      <c r="T5" s="16">
        <v>0</v>
      </c>
      <c r="U5" s="16">
        <f>T5-S5+S5</f>
        <v>0</v>
      </c>
      <c r="V5" s="16">
        <v>0</v>
      </c>
      <c r="W5" s="20">
        <v>0</v>
      </c>
      <c r="X5" s="30"/>
      <c r="Y5" s="16">
        <v>0</v>
      </c>
      <c r="Z5" s="16">
        <v>0</v>
      </c>
    </row>
    <row r="6" spans="1:26" ht="28.5" outlineLevel="2">
      <c r="A6" s="18" t="s">
        <v>4</v>
      </c>
      <c r="B6" s="23" t="str">
        <f t="shared" si="0"/>
        <v>0</v>
      </c>
      <c r="C6" s="23" t="str">
        <f t="shared" si="1"/>
        <v>00</v>
      </c>
      <c r="D6" s="23" t="str">
        <f t="shared" si="2"/>
        <v>00</v>
      </c>
      <c r="E6" s="18">
        <v>3</v>
      </c>
      <c r="F6" s="18">
        <v>0</v>
      </c>
      <c r="G6" s="18" t="s">
        <v>8</v>
      </c>
      <c r="H6" s="18">
        <v>1</v>
      </c>
      <c r="I6" s="19" t="s">
        <v>188</v>
      </c>
      <c r="J6" s="33"/>
      <c r="K6" s="16">
        <v>0</v>
      </c>
      <c r="L6" s="16">
        <v>0</v>
      </c>
      <c r="M6" s="16">
        <f t="shared" si="3"/>
        <v>0</v>
      </c>
      <c r="N6" s="16">
        <v>0</v>
      </c>
      <c r="O6" s="20">
        <f t="shared" si="4"/>
        <v>0</v>
      </c>
      <c r="P6" s="30"/>
      <c r="Q6" s="16">
        <v>530000</v>
      </c>
      <c r="R6" s="16">
        <v>1128209.24</v>
      </c>
      <c r="S6" s="16">
        <v>1658209.24</v>
      </c>
      <c r="T6" s="16">
        <v>0</v>
      </c>
      <c r="U6" s="16">
        <f>T6-S6+S6</f>
        <v>0</v>
      </c>
      <c r="V6" s="16">
        <v>0</v>
      </c>
      <c r="W6" s="20">
        <v>0</v>
      </c>
      <c r="X6" s="30"/>
      <c r="Y6" s="16">
        <v>0</v>
      </c>
      <c r="Z6" s="16">
        <v>0</v>
      </c>
    </row>
    <row r="7" spans="1:26" ht="28.5" outlineLevel="2">
      <c r="A7" s="18" t="s">
        <v>4</v>
      </c>
      <c r="B7" s="23" t="str">
        <f t="shared" si="0"/>
        <v>0</v>
      </c>
      <c r="C7" s="23" t="str">
        <f t="shared" si="1"/>
        <v>00</v>
      </c>
      <c r="D7" s="23" t="str">
        <f t="shared" si="2"/>
        <v>00</v>
      </c>
      <c r="E7" s="18">
        <v>4</v>
      </c>
      <c r="F7" s="18">
        <v>0</v>
      </c>
      <c r="G7" s="18" t="s">
        <v>9</v>
      </c>
      <c r="H7" s="18">
        <v>1</v>
      </c>
      <c r="I7" s="19" t="s">
        <v>188</v>
      </c>
      <c r="J7" s="33"/>
      <c r="K7" s="16">
        <v>0</v>
      </c>
      <c r="L7" s="16">
        <v>0</v>
      </c>
      <c r="M7" s="16">
        <f t="shared" si="3"/>
        <v>0</v>
      </c>
      <c r="N7" s="16">
        <v>0</v>
      </c>
      <c r="O7" s="20">
        <f t="shared" si="4"/>
        <v>0</v>
      </c>
      <c r="P7" s="30"/>
      <c r="Q7" s="16">
        <v>0</v>
      </c>
      <c r="R7" s="16">
        <v>0</v>
      </c>
      <c r="S7" s="16">
        <v>0</v>
      </c>
      <c r="T7" s="16">
        <v>0</v>
      </c>
      <c r="U7" s="16">
        <f aca="true" t="shared" si="5" ref="U7:U73">T7-S7</f>
        <v>0</v>
      </c>
      <c r="V7" s="16">
        <v>0</v>
      </c>
      <c r="W7" s="20">
        <v>0</v>
      </c>
      <c r="X7" s="30"/>
      <c r="Y7" s="16">
        <v>1958229.16</v>
      </c>
      <c r="Z7" s="16">
        <v>0</v>
      </c>
    </row>
    <row r="8" spans="1:26" ht="15" outlineLevel="1">
      <c r="A8" s="24"/>
      <c r="B8" s="25" t="s">
        <v>199</v>
      </c>
      <c r="C8" s="25"/>
      <c r="D8" s="25"/>
      <c r="E8" s="24"/>
      <c r="F8" s="24"/>
      <c r="G8" s="24"/>
      <c r="H8" s="24"/>
      <c r="I8" s="26"/>
      <c r="J8" s="34"/>
      <c r="K8" s="27">
        <f>SUBTOTAL(9,K3:K7)</f>
        <v>0</v>
      </c>
      <c r="L8" s="27">
        <f>SUBTOTAL(9,L3:L7)</f>
        <v>0</v>
      </c>
      <c r="M8" s="27">
        <f>SUBTOTAL(9,M3:M7)</f>
        <v>0</v>
      </c>
      <c r="N8" s="27">
        <f>SUBTOTAL(9,N3:N7)</f>
        <v>0</v>
      </c>
      <c r="O8" s="27">
        <f>SUBTOTAL(9,O3:O7)</f>
        <v>0</v>
      </c>
      <c r="P8" s="30"/>
      <c r="Q8" s="27">
        <f aca="true" t="shared" si="6" ref="Q8:W8">SUBTOTAL(9,Q3:Q7)</f>
        <v>530000</v>
      </c>
      <c r="R8" s="27">
        <f t="shared" si="6"/>
        <v>1567465.8599999999</v>
      </c>
      <c r="S8" s="27">
        <f t="shared" si="6"/>
        <v>2097465.86</v>
      </c>
      <c r="T8" s="27">
        <f t="shared" si="6"/>
        <v>0</v>
      </c>
      <c r="U8" s="27">
        <f t="shared" si="6"/>
        <v>0</v>
      </c>
      <c r="V8" s="27">
        <f t="shared" si="6"/>
        <v>0</v>
      </c>
      <c r="W8" s="27">
        <f t="shared" si="6"/>
        <v>0</v>
      </c>
      <c r="X8" s="30"/>
      <c r="Y8" s="27">
        <f>SUBTOTAL(9,Y3:Y7)</f>
        <v>1958229.16</v>
      </c>
      <c r="Z8" s="27">
        <f>SUBTOTAL(9,Z3:Z7)</f>
        <v>0</v>
      </c>
    </row>
    <row r="9" spans="1:26" ht="28.5" outlineLevel="2">
      <c r="A9" s="18" t="s">
        <v>10</v>
      </c>
      <c r="B9" s="23" t="str">
        <f t="shared" si="0"/>
        <v>1</v>
      </c>
      <c r="C9" s="23" t="str">
        <f t="shared" si="1"/>
        <v>01</v>
      </c>
      <c r="D9" s="23" t="str">
        <f t="shared" si="2"/>
        <v>01</v>
      </c>
      <c r="E9" s="18">
        <v>140</v>
      </c>
      <c r="F9" s="18">
        <v>0</v>
      </c>
      <c r="G9" s="18" t="s">
        <v>11</v>
      </c>
      <c r="H9" s="18">
        <v>1</v>
      </c>
      <c r="I9" s="19" t="s">
        <v>188</v>
      </c>
      <c r="J9" s="33"/>
      <c r="K9" s="16">
        <v>4600</v>
      </c>
      <c r="L9" s="16">
        <v>4600</v>
      </c>
      <c r="M9" s="16">
        <f t="shared" si="3"/>
        <v>0</v>
      </c>
      <c r="N9" s="16">
        <v>4600</v>
      </c>
      <c r="O9" s="20">
        <f t="shared" si="4"/>
        <v>0</v>
      </c>
      <c r="P9" s="30"/>
      <c r="Q9" s="16">
        <v>57000</v>
      </c>
      <c r="R9" s="16">
        <v>0</v>
      </c>
      <c r="S9" s="16">
        <v>57000</v>
      </c>
      <c r="T9" s="16">
        <v>35400.32</v>
      </c>
      <c r="U9" s="16">
        <f t="shared" si="5"/>
        <v>-21599.68</v>
      </c>
      <c r="V9" s="16">
        <v>31400.32</v>
      </c>
      <c r="W9" s="20">
        <f>T9-V9</f>
        <v>4000</v>
      </c>
      <c r="X9" s="30"/>
      <c r="Y9" s="16">
        <v>61600</v>
      </c>
      <c r="Z9" s="16">
        <v>36000.32</v>
      </c>
    </row>
    <row r="10" spans="1:26" ht="28.5" outlineLevel="2">
      <c r="A10" s="18" t="s">
        <v>12</v>
      </c>
      <c r="B10" s="23" t="str">
        <f t="shared" si="0"/>
        <v>1</v>
      </c>
      <c r="C10" s="23" t="str">
        <f t="shared" si="1"/>
        <v>01</v>
      </c>
      <c r="D10" s="23" t="str">
        <f t="shared" si="2"/>
        <v>01</v>
      </c>
      <c r="E10" s="18">
        <v>151</v>
      </c>
      <c r="F10" s="18">
        <v>0</v>
      </c>
      <c r="G10" s="18" t="s">
        <v>13</v>
      </c>
      <c r="H10" s="18">
        <v>1</v>
      </c>
      <c r="I10" s="19" t="s">
        <v>188</v>
      </c>
      <c r="J10" s="33"/>
      <c r="K10" s="16">
        <v>11183.04</v>
      </c>
      <c r="L10" s="16">
        <v>11183.04</v>
      </c>
      <c r="M10" s="16">
        <f t="shared" si="3"/>
        <v>0</v>
      </c>
      <c r="N10" s="16">
        <v>11183.04</v>
      </c>
      <c r="O10" s="20">
        <f t="shared" si="4"/>
        <v>0</v>
      </c>
      <c r="P10" s="30"/>
      <c r="Q10" s="16">
        <v>440000</v>
      </c>
      <c r="R10" s="16">
        <v>17540</v>
      </c>
      <c r="S10" s="16">
        <v>457540</v>
      </c>
      <c r="T10" s="16">
        <v>457465.8</v>
      </c>
      <c r="U10" s="16">
        <f t="shared" si="5"/>
        <v>-74.20000000001164</v>
      </c>
      <c r="V10" s="16">
        <v>447818.01</v>
      </c>
      <c r="W10" s="20">
        <f aca="true" t="shared" si="7" ref="W10:W76">T10-V10</f>
        <v>9647.789999999979</v>
      </c>
      <c r="X10" s="30"/>
      <c r="Y10" s="16">
        <v>468723.04</v>
      </c>
      <c r="Z10" s="16">
        <v>459001.05</v>
      </c>
    </row>
    <row r="11" spans="1:26" ht="28.5" outlineLevel="2">
      <c r="A11" s="18" t="s">
        <v>14</v>
      </c>
      <c r="B11" s="23" t="str">
        <f t="shared" si="0"/>
        <v>1</v>
      </c>
      <c r="C11" s="23" t="str">
        <f t="shared" si="1"/>
        <v>01</v>
      </c>
      <c r="D11" s="23" t="str">
        <f t="shared" si="2"/>
        <v>01</v>
      </c>
      <c r="E11" s="18">
        <v>156</v>
      </c>
      <c r="F11" s="18">
        <v>0</v>
      </c>
      <c r="G11" s="18" t="s">
        <v>15</v>
      </c>
      <c r="H11" s="18">
        <v>1</v>
      </c>
      <c r="I11" s="19" t="s">
        <v>188</v>
      </c>
      <c r="J11" s="33"/>
      <c r="K11" s="16">
        <v>0</v>
      </c>
      <c r="L11" s="16">
        <v>0</v>
      </c>
      <c r="M11" s="16">
        <f t="shared" si="3"/>
        <v>0</v>
      </c>
      <c r="N11" s="16">
        <v>0</v>
      </c>
      <c r="O11" s="20">
        <f t="shared" si="4"/>
        <v>0</v>
      </c>
      <c r="P11" s="30"/>
      <c r="Q11" s="16">
        <v>500</v>
      </c>
      <c r="R11" s="16">
        <v>0</v>
      </c>
      <c r="S11" s="16">
        <v>500</v>
      </c>
      <c r="T11" s="16">
        <v>0</v>
      </c>
      <c r="U11" s="16">
        <f t="shared" si="5"/>
        <v>-500</v>
      </c>
      <c r="V11" s="16">
        <v>0</v>
      </c>
      <c r="W11" s="20">
        <f t="shared" si="7"/>
        <v>0</v>
      </c>
      <c r="X11" s="30"/>
      <c r="Y11" s="16">
        <v>500</v>
      </c>
      <c r="Z11" s="16">
        <v>0</v>
      </c>
    </row>
    <row r="12" spans="1:26" ht="28.5" outlineLevel="2">
      <c r="A12" s="18" t="s">
        <v>16</v>
      </c>
      <c r="B12" s="23" t="str">
        <f t="shared" si="0"/>
        <v>1</v>
      </c>
      <c r="C12" s="23" t="str">
        <f t="shared" si="1"/>
        <v>01</v>
      </c>
      <c r="D12" s="23" t="str">
        <f t="shared" si="2"/>
        <v>04</v>
      </c>
      <c r="E12" s="18">
        <v>180</v>
      </c>
      <c r="F12" s="18">
        <v>0</v>
      </c>
      <c r="G12" s="18" t="s">
        <v>17</v>
      </c>
      <c r="H12" s="18">
        <v>1</v>
      </c>
      <c r="I12" s="19" t="s">
        <v>188</v>
      </c>
      <c r="J12" s="33"/>
      <c r="K12" s="16">
        <v>0</v>
      </c>
      <c r="L12" s="16">
        <v>0</v>
      </c>
      <c r="M12" s="16">
        <f t="shared" si="3"/>
        <v>0</v>
      </c>
      <c r="N12" s="16">
        <v>0</v>
      </c>
      <c r="O12" s="20">
        <f t="shared" si="4"/>
        <v>0</v>
      </c>
      <c r="P12" s="30"/>
      <c r="Q12" s="16">
        <v>4000</v>
      </c>
      <c r="R12" s="16">
        <v>6780</v>
      </c>
      <c r="S12" s="16">
        <v>10780</v>
      </c>
      <c r="T12" s="16">
        <v>10775.4</v>
      </c>
      <c r="U12" s="16">
        <f t="shared" si="5"/>
        <v>-4.600000000000364</v>
      </c>
      <c r="V12" s="16">
        <v>10775.4</v>
      </c>
      <c r="W12" s="20">
        <f t="shared" si="7"/>
        <v>0</v>
      </c>
      <c r="X12" s="30"/>
      <c r="Y12" s="16">
        <v>10780</v>
      </c>
      <c r="Z12" s="16">
        <v>10775.4</v>
      </c>
    </row>
    <row r="13" spans="1:26" ht="28.5" outlineLevel="2">
      <c r="A13" s="18" t="s">
        <v>18</v>
      </c>
      <c r="B13" s="23" t="str">
        <f t="shared" si="0"/>
        <v>1</v>
      </c>
      <c r="C13" s="23" t="str">
        <f t="shared" si="1"/>
        <v>01</v>
      </c>
      <c r="D13" s="23" t="str">
        <f t="shared" si="2"/>
        <v>01</v>
      </c>
      <c r="E13" s="18">
        <v>270</v>
      </c>
      <c r="F13" s="18">
        <v>0</v>
      </c>
      <c r="G13" s="18" t="s">
        <v>19</v>
      </c>
      <c r="H13" s="18">
        <v>1</v>
      </c>
      <c r="I13" s="19" t="s">
        <v>188</v>
      </c>
      <c r="J13" s="33"/>
      <c r="K13" s="16">
        <v>0</v>
      </c>
      <c r="L13" s="16">
        <v>0</v>
      </c>
      <c r="M13" s="16">
        <f t="shared" si="3"/>
        <v>0</v>
      </c>
      <c r="N13" s="16">
        <v>0</v>
      </c>
      <c r="O13" s="20">
        <f t="shared" si="4"/>
        <v>0</v>
      </c>
      <c r="P13" s="30"/>
      <c r="Q13" s="16">
        <v>17000</v>
      </c>
      <c r="R13" s="16">
        <v>0</v>
      </c>
      <c r="S13" s="16">
        <v>17000</v>
      </c>
      <c r="T13" s="16">
        <v>12240.81</v>
      </c>
      <c r="U13" s="16">
        <f t="shared" si="5"/>
        <v>-4759.1900000000005</v>
      </c>
      <c r="V13" s="16">
        <v>12040.81</v>
      </c>
      <c r="W13" s="20">
        <f t="shared" si="7"/>
        <v>200</v>
      </c>
      <c r="X13" s="30"/>
      <c r="Y13" s="16">
        <v>17000</v>
      </c>
      <c r="Z13" s="16">
        <v>12040.81</v>
      </c>
    </row>
    <row r="14" spans="1:26" ht="28.5" outlineLevel="2">
      <c r="A14" s="18" t="s">
        <v>20</v>
      </c>
      <c r="B14" s="23" t="str">
        <f t="shared" si="0"/>
        <v>1</v>
      </c>
      <c r="C14" s="23" t="str">
        <f t="shared" si="1"/>
        <v>03</v>
      </c>
      <c r="D14" s="23" t="str">
        <f t="shared" si="2"/>
        <v>01</v>
      </c>
      <c r="E14" s="18">
        <v>280</v>
      </c>
      <c r="F14" s="18">
        <v>0</v>
      </c>
      <c r="G14" s="18" t="s">
        <v>21</v>
      </c>
      <c r="H14" s="18">
        <v>1</v>
      </c>
      <c r="I14" s="19" t="s">
        <v>188</v>
      </c>
      <c r="J14" s="33"/>
      <c r="K14" s="16">
        <v>527333.22</v>
      </c>
      <c r="L14" s="16">
        <v>527333.22</v>
      </c>
      <c r="M14" s="16">
        <f t="shared" si="3"/>
        <v>0</v>
      </c>
      <c r="N14" s="16">
        <v>527333.22</v>
      </c>
      <c r="O14" s="20">
        <f t="shared" si="4"/>
        <v>0</v>
      </c>
      <c r="P14" s="30"/>
      <c r="Q14" s="16">
        <v>515000</v>
      </c>
      <c r="R14" s="16">
        <v>17000</v>
      </c>
      <c r="S14" s="16">
        <v>532000</v>
      </c>
      <c r="T14" s="16">
        <v>532000</v>
      </c>
      <c r="U14" s="16">
        <f t="shared" si="5"/>
        <v>0</v>
      </c>
      <c r="V14" s="16">
        <v>506509.76</v>
      </c>
      <c r="W14" s="20">
        <f t="shared" si="7"/>
        <v>25490.23999999999</v>
      </c>
      <c r="X14" s="30"/>
      <c r="Y14" s="16">
        <v>1059333.22</v>
      </c>
      <c r="Z14" s="16">
        <v>1033842.98</v>
      </c>
    </row>
    <row r="15" spans="1:26" ht="28.5" outlineLevel="2">
      <c r="A15" s="18" t="s">
        <v>22</v>
      </c>
      <c r="B15" s="23" t="str">
        <f t="shared" si="0"/>
        <v>1</v>
      </c>
      <c r="C15" s="23" t="str">
        <f t="shared" si="1"/>
        <v>01</v>
      </c>
      <c r="D15" s="23" t="str">
        <f t="shared" si="2"/>
        <v>01</v>
      </c>
      <c r="E15" s="18">
        <v>300</v>
      </c>
      <c r="F15" s="18">
        <v>0</v>
      </c>
      <c r="G15" s="18" t="s">
        <v>23</v>
      </c>
      <c r="H15" s="18">
        <v>1</v>
      </c>
      <c r="I15" s="19" t="s">
        <v>188</v>
      </c>
      <c r="J15" s="33"/>
      <c r="K15" s="16">
        <v>36352.9</v>
      </c>
      <c r="L15" s="16">
        <v>36352.9</v>
      </c>
      <c r="M15" s="16">
        <f t="shared" si="3"/>
        <v>0</v>
      </c>
      <c r="N15" s="16">
        <v>36352.9</v>
      </c>
      <c r="O15" s="20">
        <f t="shared" si="4"/>
        <v>0</v>
      </c>
      <c r="P15" s="30"/>
      <c r="Q15" s="16">
        <v>1200000</v>
      </c>
      <c r="R15" s="16">
        <v>0</v>
      </c>
      <c r="S15" s="16">
        <v>1200000</v>
      </c>
      <c r="T15" s="16">
        <v>1134407.25</v>
      </c>
      <c r="U15" s="16">
        <f t="shared" si="5"/>
        <v>-65592.75</v>
      </c>
      <c r="V15" s="16">
        <v>1106007.21</v>
      </c>
      <c r="W15" s="20">
        <f t="shared" si="7"/>
        <v>28400.040000000037</v>
      </c>
      <c r="X15" s="30"/>
      <c r="Y15" s="16">
        <v>1236352.9</v>
      </c>
      <c r="Z15" s="16">
        <v>1142360.11</v>
      </c>
    </row>
    <row r="16" spans="1:26" ht="28.5" outlineLevel="2">
      <c r="A16" s="18" t="s">
        <v>24</v>
      </c>
      <c r="B16" s="23" t="str">
        <f t="shared" si="0"/>
        <v>1</v>
      </c>
      <c r="C16" s="23" t="str">
        <f t="shared" si="1"/>
        <v>01</v>
      </c>
      <c r="D16" s="23" t="str">
        <f t="shared" si="2"/>
        <v>01</v>
      </c>
      <c r="E16" s="18">
        <v>302</v>
      </c>
      <c r="F16" s="18">
        <v>0</v>
      </c>
      <c r="G16" s="18" t="s">
        <v>25</v>
      </c>
      <c r="H16" s="18">
        <v>1</v>
      </c>
      <c r="I16" s="19" t="s">
        <v>188</v>
      </c>
      <c r="J16" s="33"/>
      <c r="K16" s="16">
        <v>11422.57</v>
      </c>
      <c r="L16" s="16">
        <v>11422.57</v>
      </c>
      <c r="M16" s="16">
        <f t="shared" si="3"/>
        <v>0</v>
      </c>
      <c r="N16" s="16">
        <v>3455.5</v>
      </c>
      <c r="O16" s="20">
        <f t="shared" si="4"/>
        <v>7967.07</v>
      </c>
      <c r="P16" s="30"/>
      <c r="Q16" s="16">
        <v>175000</v>
      </c>
      <c r="R16" s="16">
        <v>0</v>
      </c>
      <c r="S16" s="16">
        <v>175000</v>
      </c>
      <c r="T16" s="16">
        <v>153288.68</v>
      </c>
      <c r="U16" s="16">
        <f t="shared" si="5"/>
        <v>-21711.320000000007</v>
      </c>
      <c r="V16" s="16">
        <v>111201.82</v>
      </c>
      <c r="W16" s="20">
        <f t="shared" si="7"/>
        <v>42086.859999999986</v>
      </c>
      <c r="X16" s="30"/>
      <c r="Y16" s="16">
        <v>186422.57</v>
      </c>
      <c r="Z16" s="16">
        <v>114657.32</v>
      </c>
    </row>
    <row r="17" spans="1:26" ht="28.5" outlineLevel="2">
      <c r="A17" s="18" t="s">
        <v>26</v>
      </c>
      <c r="B17" s="23" t="str">
        <f t="shared" si="0"/>
        <v>1</v>
      </c>
      <c r="C17" s="23" t="str">
        <f t="shared" si="1"/>
        <v>01</v>
      </c>
      <c r="D17" s="23" t="str">
        <f t="shared" si="2"/>
        <v>01</v>
      </c>
      <c r="E17" s="18">
        <v>311</v>
      </c>
      <c r="F17" s="18">
        <v>0</v>
      </c>
      <c r="G17" s="18" t="s">
        <v>27</v>
      </c>
      <c r="H17" s="18">
        <v>1</v>
      </c>
      <c r="I17" s="19" t="s">
        <v>188</v>
      </c>
      <c r="J17" s="33"/>
      <c r="K17" s="16">
        <v>0</v>
      </c>
      <c r="L17" s="16">
        <v>0</v>
      </c>
      <c r="M17" s="16">
        <f t="shared" si="3"/>
        <v>0</v>
      </c>
      <c r="N17" s="16">
        <v>0</v>
      </c>
      <c r="O17" s="20">
        <f t="shared" si="4"/>
        <v>0</v>
      </c>
      <c r="P17" s="30"/>
      <c r="Q17" s="16">
        <v>12000</v>
      </c>
      <c r="R17" s="16">
        <v>-10000</v>
      </c>
      <c r="S17" s="16">
        <v>2000</v>
      </c>
      <c r="T17" s="16">
        <v>0</v>
      </c>
      <c r="U17" s="16">
        <f t="shared" si="5"/>
        <v>-2000</v>
      </c>
      <c r="V17" s="16">
        <v>0</v>
      </c>
      <c r="W17" s="20">
        <f t="shared" si="7"/>
        <v>0</v>
      </c>
      <c r="X17" s="30"/>
      <c r="Y17" s="16">
        <v>2000</v>
      </c>
      <c r="Z17" s="16">
        <v>0</v>
      </c>
    </row>
    <row r="18" spans="1:26" ht="28.5" outlineLevel="2">
      <c r="A18" s="18" t="s">
        <v>26</v>
      </c>
      <c r="B18" s="23" t="str">
        <f t="shared" si="0"/>
        <v>1</v>
      </c>
      <c r="C18" s="23" t="str">
        <f t="shared" si="1"/>
        <v>01</v>
      </c>
      <c r="D18" s="23" t="str">
        <f t="shared" si="2"/>
        <v>01</v>
      </c>
      <c r="E18" s="18">
        <v>312</v>
      </c>
      <c r="F18" s="18">
        <v>0</v>
      </c>
      <c r="G18" s="18" t="s">
        <v>28</v>
      </c>
      <c r="H18" s="18">
        <v>1</v>
      </c>
      <c r="I18" s="19" t="s">
        <v>188</v>
      </c>
      <c r="J18" s="33"/>
      <c r="K18" s="16">
        <v>1130.2</v>
      </c>
      <c r="L18" s="16">
        <v>1130.2</v>
      </c>
      <c r="M18" s="16">
        <f t="shared" si="3"/>
        <v>0</v>
      </c>
      <c r="N18" s="16">
        <v>614</v>
      </c>
      <c r="O18" s="20">
        <f t="shared" si="4"/>
        <v>516.2</v>
      </c>
      <c r="P18" s="30"/>
      <c r="Q18" s="16">
        <v>5000</v>
      </c>
      <c r="R18" s="16">
        <v>0</v>
      </c>
      <c r="S18" s="16">
        <v>5000</v>
      </c>
      <c r="T18" s="16">
        <v>4759.56</v>
      </c>
      <c r="U18" s="16">
        <f t="shared" si="5"/>
        <v>-240.4399999999996</v>
      </c>
      <c r="V18" s="16">
        <v>3229.56</v>
      </c>
      <c r="W18" s="20">
        <f t="shared" si="7"/>
        <v>1530.0000000000005</v>
      </c>
      <c r="X18" s="30"/>
      <c r="Y18" s="16">
        <v>6130.2</v>
      </c>
      <c r="Z18" s="16">
        <v>3843.56</v>
      </c>
    </row>
    <row r="19" spans="1:26" ht="30" outlineLevel="1">
      <c r="A19" s="24"/>
      <c r="B19" s="25" t="s">
        <v>198</v>
      </c>
      <c r="C19" s="25"/>
      <c r="D19" s="25"/>
      <c r="E19" s="24"/>
      <c r="F19" s="24"/>
      <c r="G19" s="24" t="s">
        <v>206</v>
      </c>
      <c r="H19" s="24"/>
      <c r="I19" s="26"/>
      <c r="J19" s="34"/>
      <c r="K19" s="27">
        <f>SUBTOTAL(9,K9:K18)</f>
        <v>592021.9299999999</v>
      </c>
      <c r="L19" s="27">
        <f>SUBTOTAL(9,L9:L18)</f>
        <v>592021.9299999999</v>
      </c>
      <c r="M19" s="27">
        <f>SUBTOTAL(9,M9:M18)</f>
        <v>0</v>
      </c>
      <c r="N19" s="27">
        <f>SUBTOTAL(9,N9:N18)</f>
        <v>583538.66</v>
      </c>
      <c r="O19" s="27">
        <f>SUBTOTAL(9,O9:O18)</f>
        <v>8483.27</v>
      </c>
      <c r="P19" s="30"/>
      <c r="Q19" s="27">
        <f aca="true" t="shared" si="8" ref="Q19:W19">SUBTOTAL(9,Q9:Q18)</f>
        <v>2425500</v>
      </c>
      <c r="R19" s="27">
        <f t="shared" si="8"/>
        <v>31320</v>
      </c>
      <c r="S19" s="27">
        <f t="shared" si="8"/>
        <v>2456820</v>
      </c>
      <c r="T19" s="27">
        <f t="shared" si="8"/>
        <v>2340337.8200000003</v>
      </c>
      <c r="U19" s="27">
        <f t="shared" si="8"/>
        <v>-116482.18000000002</v>
      </c>
      <c r="V19" s="27">
        <f t="shared" si="8"/>
        <v>2228982.8899999997</v>
      </c>
      <c r="W19" s="27">
        <f t="shared" si="8"/>
        <v>111354.93</v>
      </c>
      <c r="X19" s="30"/>
      <c r="Y19" s="27">
        <f>SUBTOTAL(9,Y9:Y18)</f>
        <v>3048841.93</v>
      </c>
      <c r="Z19" s="27">
        <f>SUBTOTAL(9,Z9:Z18)</f>
        <v>2812521.55</v>
      </c>
    </row>
    <row r="20" spans="1:26" ht="28.5" outlineLevel="2">
      <c r="A20" s="18" t="s">
        <v>29</v>
      </c>
      <c r="B20" s="23" t="str">
        <f t="shared" si="0"/>
        <v>2</v>
      </c>
      <c r="C20" s="23" t="str">
        <f t="shared" si="1"/>
        <v>01</v>
      </c>
      <c r="D20" s="23" t="str">
        <f t="shared" si="2"/>
        <v>01</v>
      </c>
      <c r="E20" s="18">
        <v>550</v>
      </c>
      <c r="F20" s="18">
        <v>0</v>
      </c>
      <c r="G20" s="18" t="s">
        <v>30</v>
      </c>
      <c r="H20" s="18">
        <v>1</v>
      </c>
      <c r="I20" s="19" t="s">
        <v>188</v>
      </c>
      <c r="J20" s="33"/>
      <c r="K20" s="16">
        <v>9439.12</v>
      </c>
      <c r="L20" s="16">
        <v>9439.12</v>
      </c>
      <c r="M20" s="16">
        <f t="shared" si="3"/>
        <v>0</v>
      </c>
      <c r="N20" s="16">
        <v>9439.12</v>
      </c>
      <c r="O20" s="20">
        <f t="shared" si="4"/>
        <v>0</v>
      </c>
      <c r="P20" s="30"/>
      <c r="Q20" s="16">
        <v>25000</v>
      </c>
      <c r="R20" s="16">
        <v>0</v>
      </c>
      <c r="S20" s="16">
        <v>25000</v>
      </c>
      <c r="T20" s="16">
        <v>11866.32</v>
      </c>
      <c r="U20" s="16">
        <f t="shared" si="5"/>
        <v>-13133.68</v>
      </c>
      <c r="V20" s="16">
        <v>11600.32</v>
      </c>
      <c r="W20" s="20">
        <f t="shared" si="7"/>
        <v>266</v>
      </c>
      <c r="X20" s="30"/>
      <c r="Y20" s="16">
        <v>34439.12</v>
      </c>
      <c r="Z20" s="16">
        <v>21039.44</v>
      </c>
    </row>
    <row r="21" spans="1:26" ht="28.5" outlineLevel="2">
      <c r="A21" s="18" t="s">
        <v>29</v>
      </c>
      <c r="B21" s="23" t="str">
        <f t="shared" si="0"/>
        <v>2</v>
      </c>
      <c r="C21" s="23" t="str">
        <f t="shared" si="1"/>
        <v>01</v>
      </c>
      <c r="D21" s="23" t="str">
        <f t="shared" si="2"/>
        <v>01</v>
      </c>
      <c r="E21" s="18">
        <v>551</v>
      </c>
      <c r="F21" s="18">
        <v>0</v>
      </c>
      <c r="G21" s="18" t="s">
        <v>31</v>
      </c>
      <c r="H21" s="18">
        <v>1</v>
      </c>
      <c r="I21" s="19" t="s">
        <v>188</v>
      </c>
      <c r="J21" s="33"/>
      <c r="K21" s="16">
        <v>44618.22</v>
      </c>
      <c r="L21" s="16">
        <v>44618.22</v>
      </c>
      <c r="M21" s="16">
        <f t="shared" si="3"/>
        <v>0</v>
      </c>
      <c r="N21" s="16">
        <v>44618.22</v>
      </c>
      <c r="O21" s="20">
        <f t="shared" si="4"/>
        <v>0</v>
      </c>
      <c r="P21" s="30"/>
      <c r="Q21" s="16">
        <v>46000</v>
      </c>
      <c r="R21" s="16">
        <v>361</v>
      </c>
      <c r="S21" s="16">
        <v>46361</v>
      </c>
      <c r="T21" s="16">
        <v>44618.22</v>
      </c>
      <c r="U21" s="16">
        <f t="shared" si="5"/>
        <v>-1742.7799999999988</v>
      </c>
      <c r="V21" s="16">
        <v>44618.22</v>
      </c>
      <c r="W21" s="20">
        <f t="shared" si="7"/>
        <v>0</v>
      </c>
      <c r="X21" s="30"/>
      <c r="Y21" s="16">
        <v>90979.22</v>
      </c>
      <c r="Z21" s="16">
        <v>89236.44</v>
      </c>
    </row>
    <row r="22" spans="1:26" ht="28.5" outlineLevel="2">
      <c r="A22" s="18" t="s">
        <v>29</v>
      </c>
      <c r="B22" s="23" t="str">
        <f t="shared" si="0"/>
        <v>2</v>
      </c>
      <c r="C22" s="23" t="str">
        <f t="shared" si="1"/>
        <v>01</v>
      </c>
      <c r="D22" s="23" t="str">
        <f t="shared" si="2"/>
        <v>01</v>
      </c>
      <c r="E22" s="18">
        <v>553</v>
      </c>
      <c r="F22" s="18">
        <v>0</v>
      </c>
      <c r="G22" s="18" t="s">
        <v>32</v>
      </c>
      <c r="H22" s="18">
        <v>1</v>
      </c>
      <c r="I22" s="19" t="s">
        <v>188</v>
      </c>
      <c r="J22" s="33"/>
      <c r="K22" s="16">
        <v>0</v>
      </c>
      <c r="L22" s="16">
        <v>0</v>
      </c>
      <c r="M22" s="16">
        <f t="shared" si="3"/>
        <v>0</v>
      </c>
      <c r="N22" s="16">
        <v>0</v>
      </c>
      <c r="O22" s="20">
        <f t="shared" si="4"/>
        <v>0</v>
      </c>
      <c r="P22" s="30"/>
      <c r="Q22" s="16">
        <v>0</v>
      </c>
      <c r="R22" s="16">
        <v>4679.96</v>
      </c>
      <c r="S22" s="16">
        <v>4679.96</v>
      </c>
      <c r="T22" s="16">
        <v>8505.27</v>
      </c>
      <c r="U22" s="16">
        <f t="shared" si="5"/>
        <v>3825.3100000000004</v>
      </c>
      <c r="V22" s="16">
        <v>8505.27</v>
      </c>
      <c r="W22" s="20">
        <f t="shared" si="7"/>
        <v>0</v>
      </c>
      <c r="X22" s="30"/>
      <c r="Y22" s="16">
        <v>4679.96</v>
      </c>
      <c r="Z22" s="16">
        <v>8505.27</v>
      </c>
    </row>
    <row r="23" spans="1:26" ht="28.5" outlineLevel="2">
      <c r="A23" s="18" t="s">
        <v>29</v>
      </c>
      <c r="B23" s="23" t="str">
        <f t="shared" si="0"/>
        <v>2</v>
      </c>
      <c r="C23" s="23" t="str">
        <f t="shared" si="1"/>
        <v>01</v>
      </c>
      <c r="D23" s="23" t="str">
        <f t="shared" si="2"/>
        <v>01</v>
      </c>
      <c r="E23" s="18">
        <v>554</v>
      </c>
      <c r="F23" s="18">
        <v>0</v>
      </c>
      <c r="G23" s="18" t="s">
        <v>33</v>
      </c>
      <c r="H23" s="18">
        <v>1</v>
      </c>
      <c r="I23" s="19" t="s">
        <v>188</v>
      </c>
      <c r="J23" s="33"/>
      <c r="K23" s="16">
        <v>0</v>
      </c>
      <c r="L23" s="16">
        <v>0</v>
      </c>
      <c r="M23" s="16">
        <f t="shared" si="3"/>
        <v>0</v>
      </c>
      <c r="N23" s="16">
        <v>0</v>
      </c>
      <c r="O23" s="20">
        <f t="shared" si="4"/>
        <v>0</v>
      </c>
      <c r="P23" s="30"/>
      <c r="Q23" s="16">
        <v>0</v>
      </c>
      <c r="R23" s="16">
        <v>1741.85</v>
      </c>
      <c r="S23" s="16">
        <v>1741.85</v>
      </c>
      <c r="T23" s="16">
        <v>3731.33</v>
      </c>
      <c r="U23" s="16">
        <f t="shared" si="5"/>
        <v>1989.48</v>
      </c>
      <c r="V23" s="16">
        <v>3731.33</v>
      </c>
      <c r="W23" s="20">
        <f t="shared" si="7"/>
        <v>0</v>
      </c>
      <c r="X23" s="30"/>
      <c r="Y23" s="16">
        <v>1741.85</v>
      </c>
      <c r="Z23" s="16">
        <v>3731.33</v>
      </c>
    </row>
    <row r="24" spans="1:26" ht="28.5" outlineLevel="2">
      <c r="A24" s="18" t="s">
        <v>29</v>
      </c>
      <c r="B24" s="23" t="str">
        <f t="shared" si="0"/>
        <v>2</v>
      </c>
      <c r="C24" s="23" t="str">
        <f t="shared" si="1"/>
        <v>01</v>
      </c>
      <c r="D24" s="23" t="str">
        <f t="shared" si="2"/>
        <v>01</v>
      </c>
      <c r="E24" s="18">
        <v>554</v>
      </c>
      <c r="F24" s="18">
        <v>1</v>
      </c>
      <c r="G24" s="18" t="s">
        <v>34</v>
      </c>
      <c r="H24" s="18">
        <v>1</v>
      </c>
      <c r="I24" s="19" t="s">
        <v>188</v>
      </c>
      <c r="J24" s="33"/>
      <c r="K24" s="16">
        <v>0</v>
      </c>
      <c r="L24" s="16">
        <v>0</v>
      </c>
      <c r="M24" s="16">
        <f t="shared" si="3"/>
        <v>0</v>
      </c>
      <c r="N24" s="16">
        <v>0</v>
      </c>
      <c r="O24" s="20">
        <f t="shared" si="4"/>
        <v>0</v>
      </c>
      <c r="P24" s="30"/>
      <c r="Q24" s="16">
        <v>0</v>
      </c>
      <c r="R24" s="16">
        <v>2038.23</v>
      </c>
      <c r="S24" s="16">
        <v>2038.23</v>
      </c>
      <c r="T24" s="16">
        <v>4097.98</v>
      </c>
      <c r="U24" s="16">
        <f t="shared" si="5"/>
        <v>2059.7499999999995</v>
      </c>
      <c r="V24" s="16">
        <v>4097.98</v>
      </c>
      <c r="W24" s="20">
        <f t="shared" si="7"/>
        <v>0</v>
      </c>
      <c r="X24" s="30"/>
      <c r="Y24" s="16">
        <v>2038.23</v>
      </c>
      <c r="Z24" s="16">
        <v>4097.98</v>
      </c>
    </row>
    <row r="25" spans="1:26" ht="42.75" outlineLevel="2">
      <c r="A25" s="18" t="s">
        <v>29</v>
      </c>
      <c r="B25" s="23" t="str">
        <f t="shared" si="0"/>
        <v>2</v>
      </c>
      <c r="C25" s="23" t="str">
        <f t="shared" si="1"/>
        <v>01</v>
      </c>
      <c r="D25" s="23" t="str">
        <f t="shared" si="2"/>
        <v>01</v>
      </c>
      <c r="E25" s="18">
        <v>555</v>
      </c>
      <c r="F25" s="18">
        <v>0</v>
      </c>
      <c r="G25" s="18" t="s">
        <v>35</v>
      </c>
      <c r="H25" s="18">
        <v>1</v>
      </c>
      <c r="I25" s="19" t="s">
        <v>188</v>
      </c>
      <c r="J25" s="33"/>
      <c r="K25" s="16">
        <v>0</v>
      </c>
      <c r="L25" s="16">
        <v>0</v>
      </c>
      <c r="M25" s="16">
        <f t="shared" si="3"/>
        <v>0</v>
      </c>
      <c r="N25" s="16">
        <v>0</v>
      </c>
      <c r="O25" s="20">
        <f t="shared" si="4"/>
        <v>0</v>
      </c>
      <c r="P25" s="30"/>
      <c r="Q25" s="16">
        <v>0</v>
      </c>
      <c r="R25" s="16">
        <v>224448.48</v>
      </c>
      <c r="S25" s="16">
        <v>224448.48</v>
      </c>
      <c r="T25" s="16">
        <v>527893.37</v>
      </c>
      <c r="U25" s="16">
        <f t="shared" si="5"/>
        <v>303444.89</v>
      </c>
      <c r="V25" s="16">
        <v>527893.37</v>
      </c>
      <c r="W25" s="20">
        <f t="shared" si="7"/>
        <v>0</v>
      </c>
      <c r="X25" s="30"/>
      <c r="Y25" s="16">
        <v>224448.48</v>
      </c>
      <c r="Z25" s="16">
        <v>527893.37</v>
      </c>
    </row>
    <row r="26" spans="1:26" ht="38.25" outlineLevel="2">
      <c r="A26" s="18" t="s">
        <v>29</v>
      </c>
      <c r="B26" s="23" t="str">
        <f t="shared" si="0"/>
        <v>2</v>
      </c>
      <c r="C26" s="23" t="str">
        <f t="shared" si="1"/>
        <v>01</v>
      </c>
      <c r="D26" s="23" t="str">
        <f t="shared" si="2"/>
        <v>01</v>
      </c>
      <c r="E26" s="18">
        <v>556</v>
      </c>
      <c r="F26" s="18">
        <v>0</v>
      </c>
      <c r="G26" s="18" t="s">
        <v>36</v>
      </c>
      <c r="H26" s="18">
        <v>19</v>
      </c>
      <c r="I26" s="19" t="s">
        <v>195</v>
      </c>
      <c r="J26" s="33"/>
      <c r="K26" s="16">
        <v>7812.84</v>
      </c>
      <c r="L26" s="16">
        <v>7812.84</v>
      </c>
      <c r="M26" s="16">
        <f t="shared" si="3"/>
        <v>0</v>
      </c>
      <c r="N26" s="16">
        <v>7812.84</v>
      </c>
      <c r="O26" s="20">
        <f t="shared" si="4"/>
        <v>0</v>
      </c>
      <c r="P26" s="30"/>
      <c r="Q26" s="16">
        <v>12000</v>
      </c>
      <c r="R26" s="16">
        <v>0</v>
      </c>
      <c r="S26" s="16">
        <v>12000</v>
      </c>
      <c r="T26" s="16">
        <v>7378.97</v>
      </c>
      <c r="U26" s="16">
        <f t="shared" si="5"/>
        <v>-4621.03</v>
      </c>
      <c r="V26" s="16">
        <v>0</v>
      </c>
      <c r="W26" s="20">
        <f t="shared" si="7"/>
        <v>7378.97</v>
      </c>
      <c r="X26" s="30"/>
      <c r="Y26" s="16">
        <v>19812.84</v>
      </c>
      <c r="Z26" s="16">
        <v>7812.84</v>
      </c>
    </row>
    <row r="27" spans="1:26" ht="28.5" outlineLevel="2">
      <c r="A27" s="18" t="s">
        <v>29</v>
      </c>
      <c r="B27" s="23" t="str">
        <f t="shared" si="0"/>
        <v>2</v>
      </c>
      <c r="C27" s="23" t="str">
        <f t="shared" si="1"/>
        <v>01</v>
      </c>
      <c r="D27" s="23" t="str">
        <f t="shared" si="2"/>
        <v>01</v>
      </c>
      <c r="E27" s="18">
        <v>557</v>
      </c>
      <c r="F27" s="18">
        <v>0</v>
      </c>
      <c r="G27" s="18" t="s">
        <v>37</v>
      </c>
      <c r="H27" s="18">
        <v>1</v>
      </c>
      <c r="I27" s="19" t="s">
        <v>188</v>
      </c>
      <c r="J27" s="33"/>
      <c r="K27" s="16">
        <v>0</v>
      </c>
      <c r="L27" s="16">
        <v>0</v>
      </c>
      <c r="M27" s="16">
        <f t="shared" si="3"/>
        <v>0</v>
      </c>
      <c r="N27" s="16">
        <v>0</v>
      </c>
      <c r="O27" s="20">
        <f t="shared" si="4"/>
        <v>0</v>
      </c>
      <c r="P27" s="30"/>
      <c r="Q27" s="16">
        <v>0</v>
      </c>
      <c r="R27" s="16">
        <v>852.92</v>
      </c>
      <c r="S27" s="16">
        <v>852.92</v>
      </c>
      <c r="T27" s="16">
        <v>852.92</v>
      </c>
      <c r="U27" s="16">
        <f t="shared" si="5"/>
        <v>0</v>
      </c>
      <c r="V27" s="16">
        <v>852.92</v>
      </c>
      <c r="W27" s="20">
        <f t="shared" si="7"/>
        <v>0</v>
      </c>
      <c r="X27" s="30"/>
      <c r="Y27" s="16">
        <v>852.92</v>
      </c>
      <c r="Z27" s="16">
        <v>852.92</v>
      </c>
    </row>
    <row r="28" spans="1:26" ht="28.5" outlineLevel="2">
      <c r="A28" s="18" t="s">
        <v>29</v>
      </c>
      <c r="B28" s="23" t="str">
        <f t="shared" si="0"/>
        <v>2</v>
      </c>
      <c r="C28" s="23" t="str">
        <f t="shared" si="1"/>
        <v>01</v>
      </c>
      <c r="D28" s="23" t="str">
        <f t="shared" si="2"/>
        <v>01</v>
      </c>
      <c r="E28" s="18">
        <v>558</v>
      </c>
      <c r="F28" s="18">
        <v>0</v>
      </c>
      <c r="G28" s="18" t="s">
        <v>38</v>
      </c>
      <c r="H28" s="18">
        <v>1</v>
      </c>
      <c r="I28" s="19" t="s">
        <v>188</v>
      </c>
      <c r="J28" s="33"/>
      <c r="K28" s="16">
        <v>0</v>
      </c>
      <c r="L28" s="16">
        <v>0</v>
      </c>
      <c r="M28" s="16">
        <f t="shared" si="3"/>
        <v>0</v>
      </c>
      <c r="N28" s="16">
        <v>0</v>
      </c>
      <c r="O28" s="20">
        <f t="shared" si="4"/>
        <v>0</v>
      </c>
      <c r="P28" s="30"/>
      <c r="Q28" s="16">
        <v>0</v>
      </c>
      <c r="R28" s="16">
        <v>9439.12</v>
      </c>
      <c r="S28" s="16">
        <v>9439.12</v>
      </c>
      <c r="T28" s="16">
        <v>9439.12</v>
      </c>
      <c r="U28" s="16">
        <f t="shared" si="5"/>
        <v>0</v>
      </c>
      <c r="V28" s="16">
        <v>9439.12</v>
      </c>
      <c r="W28" s="20">
        <f t="shared" si="7"/>
        <v>0</v>
      </c>
      <c r="X28" s="30"/>
      <c r="Y28" s="16">
        <v>9439.12</v>
      </c>
      <c r="Z28" s="16">
        <v>9439.12</v>
      </c>
    </row>
    <row r="29" spans="1:26" ht="28.5" outlineLevel="2">
      <c r="A29" s="18" t="s">
        <v>29</v>
      </c>
      <c r="B29" s="23" t="str">
        <f t="shared" si="0"/>
        <v>2</v>
      </c>
      <c r="C29" s="23" t="str">
        <f t="shared" si="1"/>
        <v>01</v>
      </c>
      <c r="D29" s="23" t="str">
        <f t="shared" si="2"/>
        <v>01</v>
      </c>
      <c r="E29" s="18">
        <v>559</v>
      </c>
      <c r="F29" s="18">
        <v>0</v>
      </c>
      <c r="G29" s="18" t="s">
        <v>39</v>
      </c>
      <c r="H29" s="18">
        <v>17</v>
      </c>
      <c r="I29" s="19" t="s">
        <v>193</v>
      </c>
      <c r="J29" s="33"/>
      <c r="K29" s="16">
        <v>0</v>
      </c>
      <c r="L29" s="16">
        <v>0</v>
      </c>
      <c r="M29" s="16">
        <f t="shared" si="3"/>
        <v>0</v>
      </c>
      <c r="N29" s="16">
        <v>0</v>
      </c>
      <c r="O29" s="20">
        <f t="shared" si="4"/>
        <v>0</v>
      </c>
      <c r="P29" s="30"/>
      <c r="Q29" s="16">
        <v>10020.5</v>
      </c>
      <c r="R29" s="16">
        <v>145</v>
      </c>
      <c r="S29" s="16">
        <v>10165.5</v>
      </c>
      <c r="T29" s="16">
        <v>7466.77</v>
      </c>
      <c r="U29" s="16">
        <f t="shared" si="5"/>
        <v>-2698.7299999999996</v>
      </c>
      <c r="V29" s="16">
        <v>7138.03</v>
      </c>
      <c r="W29" s="20">
        <f t="shared" si="7"/>
        <v>328.7400000000007</v>
      </c>
      <c r="X29" s="30"/>
      <c r="Y29" s="16">
        <v>10165.5</v>
      </c>
      <c r="Z29" s="16">
        <v>7138.03</v>
      </c>
    </row>
    <row r="30" spans="1:26" ht="28.5" outlineLevel="2">
      <c r="A30" s="18" t="s">
        <v>29</v>
      </c>
      <c r="B30" s="23" t="str">
        <f t="shared" si="0"/>
        <v>2</v>
      </c>
      <c r="C30" s="23" t="str">
        <f t="shared" si="1"/>
        <v>01</v>
      </c>
      <c r="D30" s="23" t="str">
        <f t="shared" si="2"/>
        <v>01</v>
      </c>
      <c r="E30" s="18">
        <v>561</v>
      </c>
      <c r="F30" s="18">
        <v>0</v>
      </c>
      <c r="G30" s="18" t="s">
        <v>40</v>
      </c>
      <c r="H30" s="18">
        <v>16</v>
      </c>
      <c r="I30" s="19" t="s">
        <v>192</v>
      </c>
      <c r="J30" s="33"/>
      <c r="K30" s="16">
        <v>41591.59</v>
      </c>
      <c r="L30" s="16">
        <v>41591.59</v>
      </c>
      <c r="M30" s="16">
        <f t="shared" si="3"/>
        <v>0</v>
      </c>
      <c r="N30" s="16">
        <v>0</v>
      </c>
      <c r="O30" s="20">
        <f t="shared" si="4"/>
        <v>41591.59</v>
      </c>
      <c r="P30" s="30"/>
      <c r="Q30" s="16">
        <v>11500</v>
      </c>
      <c r="R30" s="16">
        <v>-8000</v>
      </c>
      <c r="S30" s="16">
        <v>3500</v>
      </c>
      <c r="T30" s="16">
        <v>0</v>
      </c>
      <c r="U30" s="16">
        <f t="shared" si="5"/>
        <v>-3500</v>
      </c>
      <c r="V30" s="16">
        <v>0</v>
      </c>
      <c r="W30" s="20">
        <f t="shared" si="7"/>
        <v>0</v>
      </c>
      <c r="X30" s="30"/>
      <c r="Y30" s="16">
        <v>45091.59</v>
      </c>
      <c r="Z30" s="16">
        <v>0</v>
      </c>
    </row>
    <row r="31" spans="1:26" ht="28.5" outlineLevel="2">
      <c r="A31" s="18" t="s">
        <v>29</v>
      </c>
      <c r="B31" s="23" t="str">
        <f t="shared" si="0"/>
        <v>2</v>
      </c>
      <c r="C31" s="23" t="str">
        <f t="shared" si="1"/>
        <v>01</v>
      </c>
      <c r="D31" s="23" t="str">
        <f t="shared" si="2"/>
        <v>01</v>
      </c>
      <c r="E31" s="18">
        <v>562</v>
      </c>
      <c r="F31" s="18">
        <v>0</v>
      </c>
      <c r="G31" s="18" t="s">
        <v>41</v>
      </c>
      <c r="H31" s="18">
        <v>18</v>
      </c>
      <c r="I31" s="19" t="s">
        <v>194</v>
      </c>
      <c r="J31" s="33"/>
      <c r="K31" s="16">
        <v>0</v>
      </c>
      <c r="L31" s="16">
        <v>0</v>
      </c>
      <c r="M31" s="16">
        <f t="shared" si="3"/>
        <v>0</v>
      </c>
      <c r="N31" s="16">
        <v>0</v>
      </c>
      <c r="O31" s="20">
        <f t="shared" si="4"/>
        <v>0</v>
      </c>
      <c r="P31" s="30"/>
      <c r="Q31" s="16">
        <v>0</v>
      </c>
      <c r="R31" s="16">
        <v>41394.12</v>
      </c>
      <c r="S31" s="16">
        <v>41394.12</v>
      </c>
      <c r="T31" s="16">
        <v>82788.24</v>
      </c>
      <c r="U31" s="16">
        <f t="shared" si="5"/>
        <v>41394.12</v>
      </c>
      <c r="V31" s="16">
        <v>82788.24</v>
      </c>
      <c r="W31" s="20">
        <f t="shared" si="7"/>
        <v>0</v>
      </c>
      <c r="X31" s="30"/>
      <c r="Y31" s="16">
        <v>41394.12</v>
      </c>
      <c r="Z31" s="16">
        <v>82788.24</v>
      </c>
    </row>
    <row r="32" spans="1:26" ht="28.5" outlineLevel="2">
      <c r="A32" s="18" t="s">
        <v>29</v>
      </c>
      <c r="B32" s="23" t="str">
        <f t="shared" si="0"/>
        <v>2</v>
      </c>
      <c r="C32" s="23" t="str">
        <f t="shared" si="1"/>
        <v>01</v>
      </c>
      <c r="D32" s="23" t="str">
        <f t="shared" si="2"/>
        <v>01</v>
      </c>
      <c r="E32" s="18">
        <v>563</v>
      </c>
      <c r="F32" s="18">
        <v>0</v>
      </c>
      <c r="G32" s="18" t="s">
        <v>42</v>
      </c>
      <c r="H32" s="18">
        <v>18</v>
      </c>
      <c r="I32" s="19" t="s">
        <v>194</v>
      </c>
      <c r="J32" s="33"/>
      <c r="K32" s="16">
        <v>0</v>
      </c>
      <c r="L32" s="16">
        <v>0</v>
      </c>
      <c r="M32" s="16">
        <f t="shared" si="3"/>
        <v>0</v>
      </c>
      <c r="N32" s="16">
        <v>0</v>
      </c>
      <c r="O32" s="20">
        <f t="shared" si="4"/>
        <v>0</v>
      </c>
      <c r="P32" s="30"/>
      <c r="Q32" s="16">
        <v>0</v>
      </c>
      <c r="R32" s="16">
        <v>16735.88</v>
      </c>
      <c r="S32" s="16">
        <v>16735.88</v>
      </c>
      <c r="T32" s="16">
        <v>16735.88</v>
      </c>
      <c r="U32" s="16">
        <f t="shared" si="5"/>
        <v>0</v>
      </c>
      <c r="V32" s="16">
        <v>16735.88</v>
      </c>
      <c r="W32" s="20">
        <f t="shared" si="7"/>
        <v>0</v>
      </c>
      <c r="X32" s="30"/>
      <c r="Y32" s="16">
        <v>16735.88</v>
      </c>
      <c r="Z32" s="16">
        <v>16735.88</v>
      </c>
    </row>
    <row r="33" spans="1:26" ht="28.5" outlineLevel="2">
      <c r="A33" s="18" t="s">
        <v>29</v>
      </c>
      <c r="B33" s="23" t="str">
        <f t="shared" si="0"/>
        <v>2</v>
      </c>
      <c r="C33" s="23" t="str">
        <f t="shared" si="1"/>
        <v>01</v>
      </c>
      <c r="D33" s="23" t="str">
        <f t="shared" si="2"/>
        <v>01</v>
      </c>
      <c r="E33" s="18">
        <v>580</v>
      </c>
      <c r="F33" s="18">
        <v>0</v>
      </c>
      <c r="G33" s="18" t="s">
        <v>43</v>
      </c>
      <c r="H33" s="18">
        <v>1</v>
      </c>
      <c r="I33" s="19" t="s">
        <v>188</v>
      </c>
      <c r="J33" s="33"/>
      <c r="K33" s="16">
        <v>0</v>
      </c>
      <c r="L33" s="16">
        <v>0</v>
      </c>
      <c r="M33" s="16">
        <f t="shared" si="3"/>
        <v>0</v>
      </c>
      <c r="N33" s="16">
        <v>0</v>
      </c>
      <c r="O33" s="20">
        <f t="shared" si="4"/>
        <v>0</v>
      </c>
      <c r="P33" s="30"/>
      <c r="Q33" s="16">
        <v>8620.66</v>
      </c>
      <c r="R33" s="16">
        <v>25800</v>
      </c>
      <c r="S33" s="16">
        <v>34420.66</v>
      </c>
      <c r="T33" s="16">
        <v>34392.6</v>
      </c>
      <c r="U33" s="16">
        <f t="shared" si="5"/>
        <v>-28.060000000004948</v>
      </c>
      <c r="V33" s="16">
        <v>26458.3</v>
      </c>
      <c r="W33" s="20">
        <f t="shared" si="7"/>
        <v>7934.299999999999</v>
      </c>
      <c r="X33" s="30"/>
      <c r="Y33" s="16">
        <v>34420.66</v>
      </c>
      <c r="Z33" s="16">
        <v>26458.3</v>
      </c>
    </row>
    <row r="34" spans="1:26" ht="28.5" outlineLevel="2">
      <c r="A34" s="18" t="s">
        <v>44</v>
      </c>
      <c r="B34" s="23" t="str">
        <f t="shared" si="0"/>
        <v>2</v>
      </c>
      <c r="C34" s="23" t="str">
        <f t="shared" si="1"/>
        <v>01</v>
      </c>
      <c r="D34" s="23" t="str">
        <f t="shared" si="2"/>
        <v>05</v>
      </c>
      <c r="E34" s="18">
        <v>620</v>
      </c>
      <c r="F34" s="18">
        <v>0</v>
      </c>
      <c r="G34" s="18" t="s">
        <v>45</v>
      </c>
      <c r="H34" s="18">
        <v>1</v>
      </c>
      <c r="I34" s="19" t="s">
        <v>188</v>
      </c>
      <c r="J34" s="33"/>
      <c r="K34" s="16">
        <v>0</v>
      </c>
      <c r="L34" s="16">
        <v>0</v>
      </c>
      <c r="M34" s="16">
        <f t="shared" si="3"/>
        <v>0</v>
      </c>
      <c r="N34" s="16">
        <v>0</v>
      </c>
      <c r="O34" s="20">
        <f t="shared" si="4"/>
        <v>0</v>
      </c>
      <c r="P34" s="30"/>
      <c r="Q34" s="16">
        <v>93740.41</v>
      </c>
      <c r="R34" s="16">
        <v>-46022</v>
      </c>
      <c r="S34" s="16">
        <v>47718.41</v>
      </c>
      <c r="T34" s="16">
        <v>47716.99</v>
      </c>
      <c r="U34" s="16">
        <f t="shared" si="5"/>
        <v>-1.4200000000055297</v>
      </c>
      <c r="V34" s="16">
        <v>15979.78</v>
      </c>
      <c r="W34" s="20">
        <f t="shared" si="7"/>
        <v>31737.21</v>
      </c>
      <c r="X34" s="30"/>
      <c r="Y34" s="16">
        <v>47718.41</v>
      </c>
      <c r="Z34" s="16">
        <v>15979.78</v>
      </c>
    </row>
    <row r="35" spans="1:26" ht="28.5" outlineLevel="2">
      <c r="A35" s="18" t="s">
        <v>46</v>
      </c>
      <c r="B35" s="23" t="str">
        <f t="shared" si="0"/>
        <v>2</v>
      </c>
      <c r="C35" s="23" t="str">
        <f t="shared" si="1"/>
        <v>01</v>
      </c>
      <c r="D35" s="23" t="str">
        <f t="shared" si="2"/>
        <v>01</v>
      </c>
      <c r="E35" s="18">
        <v>850</v>
      </c>
      <c r="F35" s="18">
        <v>0</v>
      </c>
      <c r="G35" s="18" t="s">
        <v>47</v>
      </c>
      <c r="H35" s="18">
        <v>18</v>
      </c>
      <c r="I35" s="19" t="s">
        <v>194</v>
      </c>
      <c r="J35" s="33"/>
      <c r="K35" s="16">
        <v>0</v>
      </c>
      <c r="L35" s="16">
        <v>0</v>
      </c>
      <c r="M35" s="16">
        <f t="shared" si="3"/>
        <v>0</v>
      </c>
      <c r="N35" s="16">
        <v>0</v>
      </c>
      <c r="O35" s="20">
        <f t="shared" si="4"/>
        <v>0</v>
      </c>
      <c r="P35" s="30"/>
      <c r="Q35" s="16">
        <v>20000</v>
      </c>
      <c r="R35" s="16">
        <v>0</v>
      </c>
      <c r="S35" s="16">
        <v>20000</v>
      </c>
      <c r="T35" s="16">
        <v>17143.58</v>
      </c>
      <c r="U35" s="16">
        <f t="shared" si="5"/>
        <v>-2856.4199999999983</v>
      </c>
      <c r="V35" s="16">
        <v>17143.58</v>
      </c>
      <c r="W35" s="20">
        <f t="shared" si="7"/>
        <v>0</v>
      </c>
      <c r="X35" s="30"/>
      <c r="Y35" s="16">
        <v>20000</v>
      </c>
      <c r="Z35" s="16">
        <v>17143.58</v>
      </c>
    </row>
    <row r="36" spans="1:26" ht="42.75" outlineLevel="2">
      <c r="A36" s="18" t="s">
        <v>46</v>
      </c>
      <c r="B36" s="23" t="str">
        <f t="shared" si="0"/>
        <v>2</v>
      </c>
      <c r="C36" s="23" t="str">
        <f t="shared" si="1"/>
        <v>01</v>
      </c>
      <c r="D36" s="23" t="str">
        <f t="shared" si="2"/>
        <v>01</v>
      </c>
      <c r="E36" s="18">
        <v>851</v>
      </c>
      <c r="F36" s="18">
        <v>0</v>
      </c>
      <c r="G36" s="18" t="s">
        <v>48</v>
      </c>
      <c r="H36" s="18">
        <v>18</v>
      </c>
      <c r="I36" s="19" t="s">
        <v>194</v>
      </c>
      <c r="J36" s="33"/>
      <c r="K36" s="16">
        <v>0</v>
      </c>
      <c r="L36" s="16">
        <v>0</v>
      </c>
      <c r="M36" s="16">
        <f t="shared" si="3"/>
        <v>0</v>
      </c>
      <c r="N36" s="16">
        <v>0</v>
      </c>
      <c r="O36" s="20">
        <f t="shared" si="4"/>
        <v>0</v>
      </c>
      <c r="P36" s="30"/>
      <c r="Q36" s="16">
        <v>30000</v>
      </c>
      <c r="R36" s="16">
        <v>0</v>
      </c>
      <c r="S36" s="16">
        <v>30000</v>
      </c>
      <c r="T36" s="16">
        <v>22751.37</v>
      </c>
      <c r="U36" s="16">
        <f t="shared" si="5"/>
        <v>-7248.630000000001</v>
      </c>
      <c r="V36" s="16">
        <v>5599.1</v>
      </c>
      <c r="W36" s="20">
        <f t="shared" si="7"/>
        <v>17152.269999999997</v>
      </c>
      <c r="X36" s="30"/>
      <c r="Y36" s="16">
        <v>30000</v>
      </c>
      <c r="Z36" s="16">
        <v>5599.1</v>
      </c>
    </row>
    <row r="37" spans="1:26" ht="28.5" outlineLevel="2">
      <c r="A37" s="18" t="s">
        <v>46</v>
      </c>
      <c r="B37" s="23" t="str">
        <f t="shared" si="0"/>
        <v>2</v>
      </c>
      <c r="C37" s="23" t="str">
        <f t="shared" si="1"/>
        <v>01</v>
      </c>
      <c r="D37" s="23" t="str">
        <f t="shared" si="2"/>
        <v>01</v>
      </c>
      <c r="E37" s="18">
        <v>855</v>
      </c>
      <c r="F37" s="18">
        <v>0</v>
      </c>
      <c r="G37" s="18" t="s">
        <v>49</v>
      </c>
      <c r="H37" s="18">
        <v>18</v>
      </c>
      <c r="I37" s="19" t="s">
        <v>194</v>
      </c>
      <c r="J37" s="33"/>
      <c r="K37" s="16">
        <v>0</v>
      </c>
      <c r="L37" s="16">
        <v>0</v>
      </c>
      <c r="M37" s="16">
        <f t="shared" si="3"/>
        <v>0</v>
      </c>
      <c r="N37" s="16">
        <v>0</v>
      </c>
      <c r="O37" s="20">
        <f t="shared" si="4"/>
        <v>0</v>
      </c>
      <c r="P37" s="30"/>
      <c r="Q37" s="16">
        <v>18000</v>
      </c>
      <c r="R37" s="16">
        <v>0</v>
      </c>
      <c r="S37" s="16">
        <v>18000</v>
      </c>
      <c r="T37" s="16">
        <v>10736.37</v>
      </c>
      <c r="U37" s="16">
        <f t="shared" si="5"/>
        <v>-7263.629999999999</v>
      </c>
      <c r="V37" s="16">
        <v>10736.37</v>
      </c>
      <c r="W37" s="20">
        <f t="shared" si="7"/>
        <v>0</v>
      </c>
      <c r="X37" s="30"/>
      <c r="Y37" s="16">
        <v>18000</v>
      </c>
      <c r="Z37" s="16">
        <v>10736.37</v>
      </c>
    </row>
    <row r="38" spans="1:26" ht="28.5" outlineLevel="2">
      <c r="A38" s="18" t="s">
        <v>46</v>
      </c>
      <c r="B38" s="23" t="str">
        <f t="shared" si="0"/>
        <v>2</v>
      </c>
      <c r="C38" s="23" t="str">
        <f t="shared" si="1"/>
        <v>01</v>
      </c>
      <c r="D38" s="23" t="str">
        <f t="shared" si="2"/>
        <v>01</v>
      </c>
      <c r="E38" s="18">
        <v>870</v>
      </c>
      <c r="F38" s="18">
        <v>0</v>
      </c>
      <c r="G38" s="18" t="s">
        <v>51</v>
      </c>
      <c r="H38" s="18">
        <v>17</v>
      </c>
      <c r="I38" s="19" t="s">
        <v>193</v>
      </c>
      <c r="J38" s="33"/>
      <c r="K38" s="16">
        <v>0</v>
      </c>
      <c r="L38" s="16">
        <v>0</v>
      </c>
      <c r="M38" s="16">
        <f t="shared" si="3"/>
        <v>0</v>
      </c>
      <c r="N38" s="16">
        <v>0</v>
      </c>
      <c r="O38" s="20">
        <f t="shared" si="4"/>
        <v>0</v>
      </c>
      <c r="P38" s="30"/>
      <c r="Q38" s="16">
        <v>10020.5</v>
      </c>
      <c r="R38" s="16">
        <v>0</v>
      </c>
      <c r="S38" s="16">
        <v>10020.5</v>
      </c>
      <c r="T38" s="16">
        <v>0</v>
      </c>
      <c r="U38" s="16">
        <f t="shared" si="5"/>
        <v>-10020.5</v>
      </c>
      <c r="V38" s="16">
        <v>0</v>
      </c>
      <c r="W38" s="20">
        <f t="shared" si="7"/>
        <v>0</v>
      </c>
      <c r="X38" s="30"/>
      <c r="Y38" s="16">
        <v>10020.5</v>
      </c>
      <c r="Z38" s="16">
        <v>0</v>
      </c>
    </row>
    <row r="39" spans="1:26" ht="28.5" outlineLevel="2">
      <c r="A39" s="18" t="s">
        <v>46</v>
      </c>
      <c r="B39" s="23" t="str">
        <f t="shared" si="0"/>
        <v>2</v>
      </c>
      <c r="C39" s="23" t="str">
        <f t="shared" si="1"/>
        <v>01</v>
      </c>
      <c r="D39" s="23" t="str">
        <f t="shared" si="2"/>
        <v>01</v>
      </c>
      <c r="E39" s="18">
        <v>1097</v>
      </c>
      <c r="F39" s="18">
        <v>0</v>
      </c>
      <c r="G39" s="18" t="s">
        <v>52</v>
      </c>
      <c r="H39" s="18">
        <v>18</v>
      </c>
      <c r="I39" s="19" t="s">
        <v>194</v>
      </c>
      <c r="J39" s="33"/>
      <c r="K39" s="16">
        <v>0</v>
      </c>
      <c r="L39" s="16">
        <v>0</v>
      </c>
      <c r="M39" s="16">
        <f t="shared" si="3"/>
        <v>0</v>
      </c>
      <c r="N39" s="16">
        <v>0</v>
      </c>
      <c r="O39" s="20">
        <f t="shared" si="4"/>
        <v>0</v>
      </c>
      <c r="P39" s="30"/>
      <c r="Q39" s="16">
        <v>24000</v>
      </c>
      <c r="R39" s="16">
        <v>0</v>
      </c>
      <c r="S39" s="16">
        <v>24000</v>
      </c>
      <c r="T39" s="16">
        <v>24392.65</v>
      </c>
      <c r="U39" s="16">
        <f t="shared" si="5"/>
        <v>392.65000000000146</v>
      </c>
      <c r="V39" s="16">
        <v>24392.65</v>
      </c>
      <c r="W39" s="20">
        <f t="shared" si="7"/>
        <v>0</v>
      </c>
      <c r="X39" s="30"/>
      <c r="Y39" s="16">
        <v>24000</v>
      </c>
      <c r="Z39" s="16">
        <v>24392.65</v>
      </c>
    </row>
    <row r="40" spans="1:26" ht="28.5" outlineLevel="2">
      <c r="A40" s="18" t="s">
        <v>53</v>
      </c>
      <c r="B40" s="23" t="str">
        <f t="shared" si="0"/>
        <v>2</v>
      </c>
      <c r="C40" s="23" t="str">
        <f t="shared" si="1"/>
        <v>01</v>
      </c>
      <c r="D40" s="23" t="str">
        <f t="shared" si="2"/>
        <v>01</v>
      </c>
      <c r="E40" s="18">
        <v>1109</v>
      </c>
      <c r="F40" s="18">
        <v>0</v>
      </c>
      <c r="G40" s="18" t="s">
        <v>54</v>
      </c>
      <c r="H40" s="18">
        <v>17</v>
      </c>
      <c r="I40" s="19" t="s">
        <v>193</v>
      </c>
      <c r="J40" s="33"/>
      <c r="K40" s="16">
        <v>3963</v>
      </c>
      <c r="L40" s="16">
        <v>3963</v>
      </c>
      <c r="M40" s="16">
        <f t="shared" si="3"/>
        <v>0</v>
      </c>
      <c r="N40" s="16">
        <v>3434</v>
      </c>
      <c r="O40" s="20">
        <f t="shared" si="4"/>
        <v>529</v>
      </c>
      <c r="P40" s="30"/>
      <c r="Q40" s="16">
        <v>9500</v>
      </c>
      <c r="R40" s="16">
        <v>0</v>
      </c>
      <c r="S40" s="16">
        <v>9500</v>
      </c>
      <c r="T40" s="16">
        <v>0</v>
      </c>
      <c r="U40" s="16">
        <f t="shared" si="5"/>
        <v>-9500</v>
      </c>
      <c r="V40" s="16">
        <v>0</v>
      </c>
      <c r="W40" s="20">
        <f t="shared" si="7"/>
        <v>0</v>
      </c>
      <c r="X40" s="30"/>
      <c r="Y40" s="16">
        <v>13463</v>
      </c>
      <c r="Z40" s="16">
        <v>3434</v>
      </c>
    </row>
    <row r="41" spans="1:26" ht="28.5" outlineLevel="2">
      <c r="A41" s="18" t="s">
        <v>50</v>
      </c>
      <c r="B41" s="23" t="str">
        <f t="shared" si="0"/>
        <v>2</v>
      </c>
      <c r="C41" s="23" t="str">
        <f t="shared" si="1"/>
        <v>01</v>
      </c>
      <c r="D41" s="23" t="str">
        <f t="shared" si="2"/>
        <v>01</v>
      </c>
      <c r="E41" s="18">
        <v>1140</v>
      </c>
      <c r="F41" s="18">
        <v>0</v>
      </c>
      <c r="G41" s="18" t="s">
        <v>55</v>
      </c>
      <c r="H41" s="18">
        <v>16</v>
      </c>
      <c r="I41" s="19" t="s">
        <v>192</v>
      </c>
      <c r="J41" s="33"/>
      <c r="K41" s="16">
        <v>0</v>
      </c>
      <c r="L41" s="16">
        <v>0</v>
      </c>
      <c r="M41" s="16">
        <f t="shared" si="3"/>
        <v>0</v>
      </c>
      <c r="N41" s="16">
        <v>0</v>
      </c>
      <c r="O41" s="20">
        <f t="shared" si="4"/>
        <v>0</v>
      </c>
      <c r="P41" s="30"/>
      <c r="Q41" s="16">
        <v>13000</v>
      </c>
      <c r="R41" s="16">
        <v>0</v>
      </c>
      <c r="S41" s="16">
        <v>13000</v>
      </c>
      <c r="T41" s="16">
        <v>13000</v>
      </c>
      <c r="U41" s="16">
        <f t="shared" si="5"/>
        <v>0</v>
      </c>
      <c r="V41" s="16">
        <v>13000</v>
      </c>
      <c r="W41" s="20">
        <f t="shared" si="7"/>
        <v>0</v>
      </c>
      <c r="X41" s="30"/>
      <c r="Y41" s="16">
        <v>13000</v>
      </c>
      <c r="Z41" s="16">
        <v>13000</v>
      </c>
    </row>
    <row r="42" spans="1:26" ht="28.5" outlineLevel="2">
      <c r="A42" s="18" t="s">
        <v>56</v>
      </c>
      <c r="B42" s="23" t="str">
        <f t="shared" si="0"/>
        <v>2</v>
      </c>
      <c r="C42" s="23" t="str">
        <f t="shared" si="1"/>
        <v>01</v>
      </c>
      <c r="D42" s="23" t="str">
        <f t="shared" si="2"/>
        <v>01</v>
      </c>
      <c r="E42" s="18">
        <v>1145</v>
      </c>
      <c r="F42" s="18">
        <v>0</v>
      </c>
      <c r="G42" s="18" t="s">
        <v>57</v>
      </c>
      <c r="H42" s="18">
        <v>18</v>
      </c>
      <c r="I42" s="19" t="s">
        <v>194</v>
      </c>
      <c r="J42" s="33"/>
      <c r="K42" s="16">
        <v>0</v>
      </c>
      <c r="L42" s="16">
        <v>0</v>
      </c>
      <c r="M42" s="16">
        <f t="shared" si="3"/>
        <v>0</v>
      </c>
      <c r="N42" s="16">
        <v>0</v>
      </c>
      <c r="O42" s="20">
        <f t="shared" si="4"/>
        <v>0</v>
      </c>
      <c r="P42" s="30"/>
      <c r="Q42" s="16">
        <v>5000</v>
      </c>
      <c r="R42" s="16">
        <v>0</v>
      </c>
      <c r="S42" s="16">
        <v>5000</v>
      </c>
      <c r="T42" s="16">
        <v>245.4</v>
      </c>
      <c r="U42" s="16">
        <f t="shared" si="5"/>
        <v>-4754.6</v>
      </c>
      <c r="V42" s="16">
        <v>245.4</v>
      </c>
      <c r="W42" s="20">
        <f t="shared" si="7"/>
        <v>0</v>
      </c>
      <c r="X42" s="30"/>
      <c r="Y42" s="16">
        <v>5000</v>
      </c>
      <c r="Z42" s="16">
        <v>245.4</v>
      </c>
    </row>
    <row r="43" spans="1:26" ht="28.5" outlineLevel="2">
      <c r="A43" s="18" t="s">
        <v>95</v>
      </c>
      <c r="B43" s="23" t="str">
        <f>MID($A43,1,1)</f>
        <v>2</v>
      </c>
      <c r="C43" s="23" t="str">
        <f>MID($A43,3,2)</f>
        <v>01</v>
      </c>
      <c r="D43" s="23" t="str">
        <f>MID($A43,6,2)</f>
        <v>01</v>
      </c>
      <c r="E43" s="18">
        <v>2289</v>
      </c>
      <c r="F43" s="18">
        <v>0</v>
      </c>
      <c r="G43" s="18" t="s">
        <v>96</v>
      </c>
      <c r="H43" s="18">
        <v>17</v>
      </c>
      <c r="I43" s="19" t="s">
        <v>193</v>
      </c>
      <c r="J43" s="33"/>
      <c r="K43" s="16">
        <v>1993.8</v>
      </c>
      <c r="L43" s="16">
        <v>1993.8</v>
      </c>
      <c r="M43" s="16">
        <f>L43-K43</f>
        <v>0</v>
      </c>
      <c r="N43" s="16">
        <v>0</v>
      </c>
      <c r="O43" s="20">
        <f>L43-N43</f>
        <v>1993.8</v>
      </c>
      <c r="P43" s="30"/>
      <c r="Q43" s="16">
        <v>3000</v>
      </c>
      <c r="R43" s="16">
        <v>0</v>
      </c>
      <c r="S43" s="16">
        <v>3000</v>
      </c>
      <c r="T43" s="16">
        <v>0</v>
      </c>
      <c r="U43" s="16">
        <f>T43-S43</f>
        <v>-3000</v>
      </c>
      <c r="V43" s="16">
        <v>0</v>
      </c>
      <c r="W43" s="20">
        <f>T43-V43</f>
        <v>0</v>
      </c>
      <c r="X43" s="30"/>
      <c r="Y43" s="16">
        <v>4993.8</v>
      </c>
      <c r="Z43" s="16">
        <v>0</v>
      </c>
    </row>
    <row r="44" spans="1:26" ht="18.75" customHeight="1" outlineLevel="1">
      <c r="A44" s="24"/>
      <c r="B44" s="25" t="s">
        <v>200</v>
      </c>
      <c r="C44" s="25"/>
      <c r="D44" s="25"/>
      <c r="E44" s="24"/>
      <c r="F44" s="24"/>
      <c r="G44" s="24" t="s">
        <v>207</v>
      </c>
      <c r="H44" s="24"/>
      <c r="I44" s="26"/>
      <c r="J44" s="34"/>
      <c r="K44" s="27">
        <f>SUBTOTAL(9,K20:K43)</f>
        <v>109418.57</v>
      </c>
      <c r="L44" s="27">
        <f>SUBTOTAL(9,L20:L43)</f>
        <v>109418.57</v>
      </c>
      <c r="M44" s="27">
        <f>SUBTOTAL(9,M20:M43)</f>
        <v>0</v>
      </c>
      <c r="N44" s="27">
        <f>SUBTOTAL(9,N20:N43)</f>
        <v>65304.18000000001</v>
      </c>
      <c r="O44" s="27">
        <f>SUBTOTAL(9,O20:O43)</f>
        <v>44114.39</v>
      </c>
      <c r="P44" s="30"/>
      <c r="Q44" s="27">
        <f aca="true" t="shared" si="9" ref="Q44:W44">SUBTOTAL(9,Q20:Q43)</f>
        <v>339402.07</v>
      </c>
      <c r="R44" s="27">
        <f t="shared" si="9"/>
        <v>273614.56000000006</v>
      </c>
      <c r="S44" s="27">
        <f t="shared" si="9"/>
        <v>613016.63</v>
      </c>
      <c r="T44" s="27">
        <f t="shared" si="9"/>
        <v>895753.35</v>
      </c>
      <c r="U44" s="27">
        <f t="shared" si="9"/>
        <v>282736.7200000001</v>
      </c>
      <c r="V44" s="27">
        <f t="shared" si="9"/>
        <v>830955.8600000001</v>
      </c>
      <c r="W44" s="27">
        <f t="shared" si="9"/>
        <v>64797.49</v>
      </c>
      <c r="X44" s="30"/>
      <c r="Y44" s="27">
        <f>SUBTOTAL(9,Y20:Y43)</f>
        <v>722435.2000000001</v>
      </c>
      <c r="Z44" s="27">
        <f>SUBTOTAL(9,Z20:Z43)</f>
        <v>896260.04</v>
      </c>
    </row>
    <row r="45" spans="1:26" ht="28.5" outlineLevel="2">
      <c r="A45" s="18" t="s">
        <v>58</v>
      </c>
      <c r="B45" s="23" t="str">
        <f t="shared" si="0"/>
        <v>3</v>
      </c>
      <c r="C45" s="23" t="str">
        <f t="shared" si="1"/>
        <v>01</v>
      </c>
      <c r="D45" s="23" t="str">
        <f t="shared" si="2"/>
        <v>02</v>
      </c>
      <c r="E45" s="18">
        <v>1190</v>
      </c>
      <c r="F45" s="18">
        <v>0</v>
      </c>
      <c r="G45" s="18" t="s">
        <v>59</v>
      </c>
      <c r="H45" s="18">
        <v>16</v>
      </c>
      <c r="I45" s="19" t="s">
        <v>192</v>
      </c>
      <c r="J45" s="33"/>
      <c r="K45" s="16">
        <v>13.5</v>
      </c>
      <c r="L45" s="16">
        <v>13.5</v>
      </c>
      <c r="M45" s="16">
        <f t="shared" si="3"/>
        <v>0</v>
      </c>
      <c r="N45" s="16">
        <v>13.5</v>
      </c>
      <c r="O45" s="20">
        <f t="shared" si="4"/>
        <v>0</v>
      </c>
      <c r="P45" s="30"/>
      <c r="Q45" s="16">
        <v>10000</v>
      </c>
      <c r="R45" s="16">
        <v>0</v>
      </c>
      <c r="S45" s="16">
        <v>10000</v>
      </c>
      <c r="T45" s="16">
        <v>3051.38</v>
      </c>
      <c r="U45" s="16">
        <f t="shared" si="5"/>
        <v>-6948.62</v>
      </c>
      <c r="V45" s="16">
        <v>3046.38</v>
      </c>
      <c r="W45" s="20">
        <f t="shared" si="7"/>
        <v>5</v>
      </c>
      <c r="X45" s="30"/>
      <c r="Y45" s="16">
        <v>10013.5</v>
      </c>
      <c r="Z45" s="16">
        <v>3059.88</v>
      </c>
    </row>
    <row r="46" spans="1:26" ht="28.5" outlineLevel="2">
      <c r="A46" s="18" t="s">
        <v>60</v>
      </c>
      <c r="B46" s="23" t="str">
        <f t="shared" si="0"/>
        <v>3</v>
      </c>
      <c r="C46" s="23" t="str">
        <f t="shared" si="1"/>
        <v>01</v>
      </c>
      <c r="D46" s="23" t="str">
        <f t="shared" si="2"/>
        <v>02</v>
      </c>
      <c r="E46" s="18">
        <v>1191</v>
      </c>
      <c r="F46" s="18">
        <v>0</v>
      </c>
      <c r="G46" s="18" t="s">
        <v>61</v>
      </c>
      <c r="H46" s="18">
        <v>2</v>
      </c>
      <c r="I46" s="19" t="s">
        <v>62</v>
      </c>
      <c r="J46" s="33"/>
      <c r="K46" s="16">
        <v>0</v>
      </c>
      <c r="L46" s="16">
        <v>0</v>
      </c>
      <c r="M46" s="16">
        <f t="shared" si="3"/>
        <v>0</v>
      </c>
      <c r="N46" s="16">
        <v>0</v>
      </c>
      <c r="O46" s="20">
        <f t="shared" si="4"/>
        <v>0</v>
      </c>
      <c r="P46" s="30"/>
      <c r="Q46" s="16">
        <v>40000</v>
      </c>
      <c r="R46" s="16">
        <v>-10000</v>
      </c>
      <c r="S46" s="16">
        <v>30000</v>
      </c>
      <c r="T46" s="16">
        <v>29410.65</v>
      </c>
      <c r="U46" s="16">
        <f t="shared" si="5"/>
        <v>-589.3499999999985</v>
      </c>
      <c r="V46" s="16">
        <v>29410.65</v>
      </c>
      <c r="W46" s="20">
        <f t="shared" si="7"/>
        <v>0</v>
      </c>
      <c r="X46" s="30"/>
      <c r="Y46" s="16">
        <v>30000</v>
      </c>
      <c r="Z46" s="16">
        <v>29410.65</v>
      </c>
    </row>
    <row r="47" spans="1:26" ht="28.5" outlineLevel="2">
      <c r="A47" s="18" t="s">
        <v>60</v>
      </c>
      <c r="B47" s="23" t="str">
        <f t="shared" si="0"/>
        <v>3</v>
      </c>
      <c r="C47" s="23" t="str">
        <f t="shared" si="1"/>
        <v>01</v>
      </c>
      <c r="D47" s="23" t="str">
        <f t="shared" si="2"/>
        <v>02</v>
      </c>
      <c r="E47" s="18">
        <v>1192</v>
      </c>
      <c r="F47" s="18">
        <v>0</v>
      </c>
      <c r="G47" s="18" t="s">
        <v>63</v>
      </c>
      <c r="H47" s="18">
        <v>14</v>
      </c>
      <c r="I47" s="19" t="s">
        <v>191</v>
      </c>
      <c r="J47" s="33"/>
      <c r="K47" s="16">
        <v>0</v>
      </c>
      <c r="L47" s="16">
        <v>0</v>
      </c>
      <c r="M47" s="16">
        <f t="shared" si="3"/>
        <v>0</v>
      </c>
      <c r="N47" s="16">
        <v>0</v>
      </c>
      <c r="O47" s="20">
        <f t="shared" si="4"/>
        <v>0</v>
      </c>
      <c r="P47" s="30"/>
      <c r="Q47" s="16">
        <v>4546</v>
      </c>
      <c r="R47" s="16">
        <v>-2000</v>
      </c>
      <c r="S47" s="16">
        <v>2546</v>
      </c>
      <c r="T47" s="16">
        <v>650</v>
      </c>
      <c r="U47" s="16">
        <f t="shared" si="5"/>
        <v>-1896</v>
      </c>
      <c r="V47" s="16">
        <v>650</v>
      </c>
      <c r="W47" s="20">
        <f t="shared" si="7"/>
        <v>0</v>
      </c>
      <c r="X47" s="30"/>
      <c r="Y47" s="16">
        <v>2546</v>
      </c>
      <c r="Z47" s="16">
        <v>650</v>
      </c>
    </row>
    <row r="48" spans="1:26" ht="28.5" outlineLevel="2">
      <c r="A48" s="18" t="s">
        <v>58</v>
      </c>
      <c r="B48" s="23" t="str">
        <f t="shared" si="0"/>
        <v>3</v>
      </c>
      <c r="C48" s="23" t="str">
        <f t="shared" si="1"/>
        <v>01</v>
      </c>
      <c r="D48" s="23" t="str">
        <f t="shared" si="2"/>
        <v>02</v>
      </c>
      <c r="E48" s="18">
        <v>1201</v>
      </c>
      <c r="F48" s="18">
        <v>0</v>
      </c>
      <c r="G48" s="18" t="s">
        <v>64</v>
      </c>
      <c r="H48" s="18">
        <v>17</v>
      </c>
      <c r="I48" s="19" t="s">
        <v>193</v>
      </c>
      <c r="J48" s="33"/>
      <c r="K48" s="16">
        <v>299.81</v>
      </c>
      <c r="L48" s="16">
        <v>299.81</v>
      </c>
      <c r="M48" s="16">
        <f t="shared" si="3"/>
        <v>0</v>
      </c>
      <c r="N48" s="16">
        <v>299.81</v>
      </c>
      <c r="O48" s="20">
        <f t="shared" si="4"/>
        <v>0</v>
      </c>
      <c r="P48" s="30"/>
      <c r="Q48" s="16">
        <v>5000</v>
      </c>
      <c r="R48" s="16">
        <v>0</v>
      </c>
      <c r="S48" s="16">
        <v>5000</v>
      </c>
      <c r="T48" s="16">
        <v>4154.28</v>
      </c>
      <c r="U48" s="16">
        <f t="shared" si="5"/>
        <v>-845.7200000000003</v>
      </c>
      <c r="V48" s="16">
        <v>4036.68</v>
      </c>
      <c r="W48" s="20">
        <f t="shared" si="7"/>
        <v>117.59999999999991</v>
      </c>
      <c r="X48" s="30"/>
      <c r="Y48" s="16">
        <v>5299.81</v>
      </c>
      <c r="Z48" s="16">
        <v>4336.49</v>
      </c>
    </row>
    <row r="49" spans="1:26" ht="28.5" outlineLevel="2">
      <c r="A49" s="18" t="s">
        <v>65</v>
      </c>
      <c r="B49" s="23" t="str">
        <f t="shared" si="0"/>
        <v>3</v>
      </c>
      <c r="C49" s="23" t="str">
        <f t="shared" si="1"/>
        <v>01</v>
      </c>
      <c r="D49" s="23" t="str">
        <f t="shared" si="2"/>
        <v>03</v>
      </c>
      <c r="E49" s="18">
        <v>1202</v>
      </c>
      <c r="F49" s="18">
        <v>0</v>
      </c>
      <c r="G49" s="18" t="s">
        <v>66</v>
      </c>
      <c r="H49" s="18">
        <v>17</v>
      </c>
      <c r="I49" s="19" t="s">
        <v>193</v>
      </c>
      <c r="J49" s="33"/>
      <c r="K49" s="16">
        <v>0</v>
      </c>
      <c r="L49" s="16">
        <v>0</v>
      </c>
      <c r="M49" s="16">
        <f t="shared" si="3"/>
        <v>0</v>
      </c>
      <c r="N49" s="16">
        <v>0</v>
      </c>
      <c r="O49" s="20">
        <f t="shared" si="4"/>
        <v>0</v>
      </c>
      <c r="P49" s="30"/>
      <c r="Q49" s="16">
        <v>4000</v>
      </c>
      <c r="R49" s="16">
        <v>0</v>
      </c>
      <c r="S49" s="16">
        <v>4000</v>
      </c>
      <c r="T49" s="16">
        <v>3200</v>
      </c>
      <c r="U49" s="16">
        <f t="shared" si="5"/>
        <v>-800</v>
      </c>
      <c r="V49" s="16">
        <v>3200</v>
      </c>
      <c r="W49" s="20">
        <f t="shared" si="7"/>
        <v>0</v>
      </c>
      <c r="X49" s="30"/>
      <c r="Y49" s="16">
        <v>4000</v>
      </c>
      <c r="Z49" s="16">
        <v>3200</v>
      </c>
    </row>
    <row r="50" spans="1:26" ht="38.25" outlineLevel="2">
      <c r="A50" s="18" t="s">
        <v>67</v>
      </c>
      <c r="B50" s="23" t="str">
        <f t="shared" si="0"/>
        <v>3</v>
      </c>
      <c r="C50" s="23" t="str">
        <f t="shared" si="1"/>
        <v>01</v>
      </c>
      <c r="D50" s="23" t="str">
        <f t="shared" si="2"/>
        <v>02</v>
      </c>
      <c r="E50" s="18">
        <v>1270</v>
      </c>
      <c r="F50" s="18">
        <v>0</v>
      </c>
      <c r="G50" s="18" t="s">
        <v>68</v>
      </c>
      <c r="H50" s="18">
        <v>19</v>
      </c>
      <c r="I50" s="19" t="s">
        <v>195</v>
      </c>
      <c r="J50" s="33"/>
      <c r="K50" s="16">
        <v>0</v>
      </c>
      <c r="L50" s="16">
        <v>0</v>
      </c>
      <c r="M50" s="16">
        <f t="shared" si="3"/>
        <v>0</v>
      </c>
      <c r="N50" s="16">
        <v>0</v>
      </c>
      <c r="O50" s="20">
        <f t="shared" si="4"/>
        <v>0</v>
      </c>
      <c r="P50" s="30"/>
      <c r="Q50" s="16">
        <v>34000</v>
      </c>
      <c r="R50" s="16">
        <v>0</v>
      </c>
      <c r="S50" s="16">
        <v>34000</v>
      </c>
      <c r="T50" s="16">
        <v>24261</v>
      </c>
      <c r="U50" s="16">
        <f t="shared" si="5"/>
        <v>-9739</v>
      </c>
      <c r="V50" s="16">
        <v>24261</v>
      </c>
      <c r="W50" s="20">
        <f t="shared" si="7"/>
        <v>0</v>
      </c>
      <c r="X50" s="30"/>
      <c r="Y50" s="16">
        <v>34000</v>
      </c>
      <c r="Z50" s="16">
        <v>24261</v>
      </c>
    </row>
    <row r="51" spans="1:26" ht="38.25" outlineLevel="2">
      <c r="A51" s="18" t="s">
        <v>67</v>
      </c>
      <c r="B51" s="23" t="str">
        <f t="shared" si="0"/>
        <v>3</v>
      </c>
      <c r="C51" s="23" t="str">
        <f t="shared" si="1"/>
        <v>01</v>
      </c>
      <c r="D51" s="23" t="str">
        <f t="shared" si="2"/>
        <v>02</v>
      </c>
      <c r="E51" s="18">
        <v>1271</v>
      </c>
      <c r="F51" s="18">
        <v>0</v>
      </c>
      <c r="G51" s="18" t="s">
        <v>69</v>
      </c>
      <c r="H51" s="18">
        <v>19</v>
      </c>
      <c r="I51" s="19" t="s">
        <v>195</v>
      </c>
      <c r="J51" s="33"/>
      <c r="K51" s="16">
        <v>0</v>
      </c>
      <c r="L51" s="16">
        <v>0</v>
      </c>
      <c r="M51" s="16">
        <f t="shared" si="3"/>
        <v>0</v>
      </c>
      <c r="N51" s="16">
        <v>0</v>
      </c>
      <c r="O51" s="20">
        <f t="shared" si="4"/>
        <v>0</v>
      </c>
      <c r="P51" s="30"/>
      <c r="Q51" s="16">
        <v>3000</v>
      </c>
      <c r="R51" s="16">
        <v>0</v>
      </c>
      <c r="S51" s="16">
        <v>3000</v>
      </c>
      <c r="T51" s="16">
        <v>1864</v>
      </c>
      <c r="U51" s="16">
        <f t="shared" si="5"/>
        <v>-1136</v>
      </c>
      <c r="V51" s="16">
        <v>448</v>
      </c>
      <c r="W51" s="20">
        <f t="shared" si="7"/>
        <v>1416</v>
      </c>
      <c r="X51" s="30"/>
      <c r="Y51" s="16">
        <v>3000</v>
      </c>
      <c r="Z51" s="16">
        <v>448</v>
      </c>
    </row>
    <row r="52" spans="1:26" ht="38.25" outlineLevel="2">
      <c r="A52" s="18" t="s">
        <v>70</v>
      </c>
      <c r="B52" s="23" t="str">
        <f t="shared" si="0"/>
        <v>3</v>
      </c>
      <c r="C52" s="23" t="str">
        <f t="shared" si="1"/>
        <v>01</v>
      </c>
      <c r="D52" s="23" t="str">
        <f t="shared" si="2"/>
        <v>02</v>
      </c>
      <c r="E52" s="18">
        <v>1300</v>
      </c>
      <c r="F52" s="18">
        <v>0</v>
      </c>
      <c r="G52" s="18" t="s">
        <v>71</v>
      </c>
      <c r="H52" s="18">
        <v>19</v>
      </c>
      <c r="I52" s="19" t="s">
        <v>195</v>
      </c>
      <c r="J52" s="33"/>
      <c r="K52" s="16">
        <v>0</v>
      </c>
      <c r="L52" s="16">
        <v>0</v>
      </c>
      <c r="M52" s="16">
        <f t="shared" si="3"/>
        <v>0</v>
      </c>
      <c r="N52" s="16">
        <v>0</v>
      </c>
      <c r="O52" s="20">
        <f t="shared" si="4"/>
        <v>0</v>
      </c>
      <c r="P52" s="30"/>
      <c r="Q52" s="16">
        <v>70000</v>
      </c>
      <c r="R52" s="16">
        <v>0</v>
      </c>
      <c r="S52" s="16">
        <v>70000</v>
      </c>
      <c r="T52" s="16">
        <v>38604.79</v>
      </c>
      <c r="U52" s="16">
        <f t="shared" si="5"/>
        <v>-31395.21</v>
      </c>
      <c r="V52" s="16">
        <v>38286.75</v>
      </c>
      <c r="W52" s="20">
        <f t="shared" si="7"/>
        <v>318.0400000000009</v>
      </c>
      <c r="X52" s="30"/>
      <c r="Y52" s="16">
        <v>70000</v>
      </c>
      <c r="Z52" s="16">
        <v>38286.75</v>
      </c>
    </row>
    <row r="53" spans="1:26" ht="28.5" outlineLevel="2">
      <c r="A53" s="18" t="s">
        <v>72</v>
      </c>
      <c r="B53" s="23" t="str">
        <f t="shared" si="0"/>
        <v>3</v>
      </c>
      <c r="C53" s="23" t="str">
        <f t="shared" si="1"/>
        <v>02</v>
      </c>
      <c r="D53" s="23" t="str">
        <f t="shared" si="2"/>
        <v>02</v>
      </c>
      <c r="E53" s="18">
        <v>1393</v>
      </c>
      <c r="F53" s="18">
        <v>0</v>
      </c>
      <c r="G53" s="18" t="s">
        <v>73</v>
      </c>
      <c r="H53" s="18">
        <v>11</v>
      </c>
      <c r="I53" s="19" t="s">
        <v>190</v>
      </c>
      <c r="J53" s="33"/>
      <c r="K53" s="16">
        <v>207254.33</v>
      </c>
      <c r="L53" s="16">
        <v>207254.33</v>
      </c>
      <c r="M53" s="16">
        <f t="shared" si="3"/>
        <v>0</v>
      </c>
      <c r="N53" s="16">
        <v>131917.99</v>
      </c>
      <c r="O53" s="20">
        <f t="shared" si="4"/>
        <v>75336.34</v>
      </c>
      <c r="P53" s="30"/>
      <c r="Q53" s="16">
        <v>0</v>
      </c>
      <c r="R53" s="16">
        <v>0</v>
      </c>
      <c r="S53" s="16">
        <v>0</v>
      </c>
      <c r="T53" s="16">
        <v>0</v>
      </c>
      <c r="U53" s="16">
        <f t="shared" si="5"/>
        <v>0</v>
      </c>
      <c r="V53" s="16">
        <v>0</v>
      </c>
      <c r="W53" s="20">
        <f t="shared" si="7"/>
        <v>0</v>
      </c>
      <c r="X53" s="30"/>
      <c r="Y53" s="16">
        <v>207254.33</v>
      </c>
      <c r="Z53" s="16">
        <v>131917.99</v>
      </c>
    </row>
    <row r="54" spans="1:26" ht="28.5" outlineLevel="2">
      <c r="A54" s="18" t="s">
        <v>75</v>
      </c>
      <c r="B54" s="23" t="str">
        <f t="shared" si="0"/>
        <v>3</v>
      </c>
      <c r="C54" s="23" t="str">
        <f t="shared" si="1"/>
        <v>02</v>
      </c>
      <c r="D54" s="23" t="str">
        <f t="shared" si="2"/>
        <v>02</v>
      </c>
      <c r="E54" s="18">
        <v>1395</v>
      </c>
      <c r="F54" s="18">
        <v>0</v>
      </c>
      <c r="G54" s="18" t="s">
        <v>76</v>
      </c>
      <c r="H54" s="18">
        <v>11</v>
      </c>
      <c r="I54" s="19" t="s">
        <v>190</v>
      </c>
      <c r="J54" s="33"/>
      <c r="K54" s="16">
        <v>108679.78</v>
      </c>
      <c r="L54" s="16">
        <v>108679.78</v>
      </c>
      <c r="M54" s="16">
        <f t="shared" si="3"/>
        <v>0</v>
      </c>
      <c r="N54" s="16">
        <v>108679.78</v>
      </c>
      <c r="O54" s="20">
        <f t="shared" si="4"/>
        <v>0</v>
      </c>
      <c r="P54" s="30"/>
      <c r="Q54" s="16">
        <v>0</v>
      </c>
      <c r="R54" s="16">
        <v>0</v>
      </c>
      <c r="S54" s="16">
        <v>0</v>
      </c>
      <c r="T54" s="16">
        <v>0</v>
      </c>
      <c r="U54" s="16">
        <f t="shared" si="5"/>
        <v>0</v>
      </c>
      <c r="V54" s="16">
        <v>0</v>
      </c>
      <c r="W54" s="20">
        <f t="shared" si="7"/>
        <v>0</v>
      </c>
      <c r="X54" s="30"/>
      <c r="Y54" s="16">
        <v>108679.78</v>
      </c>
      <c r="Z54" s="16">
        <v>108679.78</v>
      </c>
    </row>
    <row r="55" spans="1:26" ht="42.75" outlineLevel="2">
      <c r="A55" s="18" t="s">
        <v>77</v>
      </c>
      <c r="B55" s="23" t="str">
        <f t="shared" si="0"/>
        <v>3</v>
      </c>
      <c r="C55" s="23" t="str">
        <f t="shared" si="1"/>
        <v>02</v>
      </c>
      <c r="D55" s="23" t="str">
        <f t="shared" si="2"/>
        <v>03</v>
      </c>
      <c r="E55" s="18">
        <v>1396</v>
      </c>
      <c r="F55" s="18">
        <v>0</v>
      </c>
      <c r="G55" s="18" t="s">
        <v>78</v>
      </c>
      <c r="H55" s="18">
        <v>11</v>
      </c>
      <c r="I55" s="19" t="s">
        <v>190</v>
      </c>
      <c r="J55" s="33"/>
      <c r="K55" s="16">
        <v>17113.31</v>
      </c>
      <c r="L55" s="16">
        <v>17113.31</v>
      </c>
      <c r="M55" s="16">
        <f t="shared" si="3"/>
        <v>0</v>
      </c>
      <c r="N55" s="16">
        <v>17113.31</v>
      </c>
      <c r="O55" s="20">
        <f t="shared" si="4"/>
        <v>0</v>
      </c>
      <c r="P55" s="30"/>
      <c r="Q55" s="16">
        <v>0</v>
      </c>
      <c r="R55" s="16">
        <v>0</v>
      </c>
      <c r="S55" s="16">
        <v>0</v>
      </c>
      <c r="T55" s="16">
        <v>0</v>
      </c>
      <c r="U55" s="16">
        <f t="shared" si="5"/>
        <v>0</v>
      </c>
      <c r="V55" s="16">
        <v>0</v>
      </c>
      <c r="W55" s="20">
        <f t="shared" si="7"/>
        <v>0</v>
      </c>
      <c r="X55" s="30"/>
      <c r="Y55" s="16">
        <v>17113.31</v>
      </c>
      <c r="Z55" s="16">
        <v>17113.31</v>
      </c>
    </row>
    <row r="56" spans="1:26" ht="28.5" outlineLevel="2">
      <c r="A56" s="18" t="s">
        <v>72</v>
      </c>
      <c r="B56" s="23" t="str">
        <f t="shared" si="0"/>
        <v>3</v>
      </c>
      <c r="C56" s="23" t="str">
        <f t="shared" si="1"/>
        <v>02</v>
      </c>
      <c r="D56" s="23" t="str">
        <f t="shared" si="2"/>
        <v>02</v>
      </c>
      <c r="E56" s="18">
        <v>1397</v>
      </c>
      <c r="F56" s="18">
        <v>0</v>
      </c>
      <c r="G56" s="18" t="s">
        <v>76</v>
      </c>
      <c r="H56" s="18">
        <v>11</v>
      </c>
      <c r="I56" s="19" t="s">
        <v>190</v>
      </c>
      <c r="J56" s="33"/>
      <c r="K56" s="16">
        <v>0</v>
      </c>
      <c r="L56" s="16">
        <v>0</v>
      </c>
      <c r="M56" s="16">
        <f t="shared" si="3"/>
        <v>0</v>
      </c>
      <c r="N56" s="16">
        <v>0</v>
      </c>
      <c r="O56" s="20">
        <f t="shared" si="4"/>
        <v>0</v>
      </c>
      <c r="P56" s="30"/>
      <c r="Q56" s="16">
        <v>350000</v>
      </c>
      <c r="R56" s="16">
        <v>0</v>
      </c>
      <c r="S56" s="16">
        <v>350000</v>
      </c>
      <c r="T56" s="16">
        <v>233308</v>
      </c>
      <c r="U56" s="16">
        <f t="shared" si="5"/>
        <v>-116692</v>
      </c>
      <c r="V56" s="16">
        <v>198861.81</v>
      </c>
      <c r="W56" s="20">
        <f t="shared" si="7"/>
        <v>34446.19</v>
      </c>
      <c r="X56" s="30"/>
      <c r="Y56" s="16">
        <v>350000</v>
      </c>
      <c r="Z56" s="16">
        <v>198861.81</v>
      </c>
    </row>
    <row r="57" spans="1:26" ht="42.75" outlineLevel="2">
      <c r="A57" s="18" t="s">
        <v>74</v>
      </c>
      <c r="B57" s="23" t="str">
        <f t="shared" si="0"/>
        <v>3</v>
      </c>
      <c r="C57" s="23" t="str">
        <f t="shared" si="1"/>
        <v>02</v>
      </c>
      <c r="D57" s="23" t="str">
        <f t="shared" si="2"/>
        <v>03</v>
      </c>
      <c r="E57" s="18">
        <v>1398</v>
      </c>
      <c r="F57" s="18">
        <v>0</v>
      </c>
      <c r="G57" s="18" t="s">
        <v>78</v>
      </c>
      <c r="H57" s="18">
        <v>11</v>
      </c>
      <c r="I57" s="19" t="s">
        <v>190</v>
      </c>
      <c r="J57" s="33"/>
      <c r="K57" s="16">
        <v>0</v>
      </c>
      <c r="L57" s="16">
        <v>0</v>
      </c>
      <c r="M57" s="16">
        <f t="shared" si="3"/>
        <v>0</v>
      </c>
      <c r="N57" s="16">
        <v>0</v>
      </c>
      <c r="O57" s="20">
        <f t="shared" si="4"/>
        <v>0</v>
      </c>
      <c r="P57" s="30"/>
      <c r="Q57" s="16">
        <v>100000</v>
      </c>
      <c r="R57" s="16">
        <v>0</v>
      </c>
      <c r="S57" s="16">
        <v>100000</v>
      </c>
      <c r="T57" s="16">
        <v>44591.4</v>
      </c>
      <c r="U57" s="16">
        <f t="shared" si="5"/>
        <v>-55408.6</v>
      </c>
      <c r="V57" s="16">
        <v>44591.4</v>
      </c>
      <c r="W57" s="20">
        <f t="shared" si="7"/>
        <v>0</v>
      </c>
      <c r="X57" s="30"/>
      <c r="Y57" s="16">
        <v>100000</v>
      </c>
      <c r="Z57" s="16">
        <v>44591.4</v>
      </c>
    </row>
    <row r="58" spans="1:26" ht="28.5" outlineLevel="2">
      <c r="A58" s="18" t="s">
        <v>79</v>
      </c>
      <c r="B58" s="23" t="str">
        <f t="shared" si="0"/>
        <v>3</v>
      </c>
      <c r="C58" s="23" t="str">
        <f t="shared" si="1"/>
        <v>01</v>
      </c>
      <c r="D58" s="23" t="str">
        <f t="shared" si="2"/>
        <v>02</v>
      </c>
      <c r="E58" s="18">
        <v>1500</v>
      </c>
      <c r="F58" s="18">
        <v>0</v>
      </c>
      <c r="G58" s="18" t="s">
        <v>80</v>
      </c>
      <c r="H58" s="18">
        <v>14</v>
      </c>
      <c r="I58" s="19" t="s">
        <v>191</v>
      </c>
      <c r="J58" s="33"/>
      <c r="K58" s="16">
        <v>0</v>
      </c>
      <c r="L58" s="16">
        <v>0</v>
      </c>
      <c r="M58" s="16">
        <f t="shared" si="3"/>
        <v>0</v>
      </c>
      <c r="N58" s="16">
        <v>0</v>
      </c>
      <c r="O58" s="20">
        <f t="shared" si="4"/>
        <v>0</v>
      </c>
      <c r="P58" s="30"/>
      <c r="Q58" s="16">
        <v>6111</v>
      </c>
      <c r="R58" s="16">
        <v>0</v>
      </c>
      <c r="S58" s="16">
        <v>6111</v>
      </c>
      <c r="T58" s="16">
        <v>0</v>
      </c>
      <c r="U58" s="16">
        <f t="shared" si="5"/>
        <v>-6111</v>
      </c>
      <c r="V58" s="16">
        <v>0</v>
      </c>
      <c r="W58" s="20">
        <f t="shared" si="7"/>
        <v>0</v>
      </c>
      <c r="X58" s="30"/>
      <c r="Y58" s="16">
        <v>6111</v>
      </c>
      <c r="Z58" s="16">
        <v>0</v>
      </c>
    </row>
    <row r="59" spans="1:26" ht="28.5" outlineLevel="2">
      <c r="A59" s="18" t="s">
        <v>79</v>
      </c>
      <c r="B59" s="23" t="str">
        <f t="shared" si="0"/>
        <v>3</v>
      </c>
      <c r="C59" s="23" t="str">
        <f t="shared" si="1"/>
        <v>01</v>
      </c>
      <c r="D59" s="23" t="str">
        <f t="shared" si="2"/>
        <v>02</v>
      </c>
      <c r="E59" s="18">
        <v>1500</v>
      </c>
      <c r="F59" s="18">
        <v>1</v>
      </c>
      <c r="G59" s="18" t="s">
        <v>81</v>
      </c>
      <c r="H59" s="18">
        <v>16</v>
      </c>
      <c r="I59" s="19" t="s">
        <v>192</v>
      </c>
      <c r="J59" s="33"/>
      <c r="K59" s="16">
        <v>0</v>
      </c>
      <c r="L59" s="16">
        <v>0</v>
      </c>
      <c r="M59" s="16">
        <f t="shared" si="3"/>
        <v>0</v>
      </c>
      <c r="N59" s="16">
        <v>0</v>
      </c>
      <c r="O59" s="20">
        <f t="shared" si="4"/>
        <v>0</v>
      </c>
      <c r="P59" s="30"/>
      <c r="Q59" s="16">
        <v>12000</v>
      </c>
      <c r="R59" s="16">
        <v>0</v>
      </c>
      <c r="S59" s="16">
        <v>12000</v>
      </c>
      <c r="T59" s="16">
        <v>8354</v>
      </c>
      <c r="U59" s="16">
        <f t="shared" si="5"/>
        <v>-3646</v>
      </c>
      <c r="V59" s="16">
        <v>8354</v>
      </c>
      <c r="W59" s="20">
        <f t="shared" si="7"/>
        <v>0</v>
      </c>
      <c r="X59" s="30"/>
      <c r="Y59" s="16">
        <v>12000</v>
      </c>
      <c r="Z59" s="16">
        <v>8354</v>
      </c>
    </row>
    <row r="60" spans="1:26" ht="28.5" outlineLevel="2">
      <c r="A60" s="18" t="s">
        <v>65</v>
      </c>
      <c r="B60" s="23" t="str">
        <f t="shared" si="0"/>
        <v>3</v>
      </c>
      <c r="C60" s="23" t="str">
        <f t="shared" si="1"/>
        <v>01</v>
      </c>
      <c r="D60" s="23" t="str">
        <f t="shared" si="2"/>
        <v>03</v>
      </c>
      <c r="E60" s="18">
        <v>1700</v>
      </c>
      <c r="F60" s="18">
        <v>0</v>
      </c>
      <c r="G60" s="18" t="s">
        <v>82</v>
      </c>
      <c r="H60" s="18">
        <v>14</v>
      </c>
      <c r="I60" s="19" t="s">
        <v>191</v>
      </c>
      <c r="J60" s="33"/>
      <c r="K60" s="16">
        <v>0</v>
      </c>
      <c r="L60" s="16">
        <v>0</v>
      </c>
      <c r="M60" s="16">
        <f t="shared" si="3"/>
        <v>0</v>
      </c>
      <c r="N60" s="16">
        <v>0</v>
      </c>
      <c r="O60" s="20">
        <f t="shared" si="4"/>
        <v>0</v>
      </c>
      <c r="P60" s="30"/>
      <c r="Q60" s="16">
        <v>7000</v>
      </c>
      <c r="R60" s="16">
        <v>10480</v>
      </c>
      <c r="S60" s="16">
        <v>17480</v>
      </c>
      <c r="T60" s="16">
        <v>18007.64</v>
      </c>
      <c r="U60" s="16">
        <f t="shared" si="5"/>
        <v>527.6399999999994</v>
      </c>
      <c r="V60" s="16">
        <v>18007.64</v>
      </c>
      <c r="W60" s="20">
        <f t="shared" si="7"/>
        <v>0</v>
      </c>
      <c r="X60" s="30"/>
      <c r="Y60" s="16">
        <v>17480</v>
      </c>
      <c r="Z60" s="16">
        <v>18007.64</v>
      </c>
    </row>
    <row r="61" spans="1:26" ht="28.5" outlineLevel="2">
      <c r="A61" s="18" t="s">
        <v>84</v>
      </c>
      <c r="B61" s="23" t="str">
        <f t="shared" si="0"/>
        <v>3</v>
      </c>
      <c r="C61" s="23" t="str">
        <f t="shared" si="1"/>
        <v>03</v>
      </c>
      <c r="D61" s="23" t="str">
        <f t="shared" si="2"/>
        <v>03</v>
      </c>
      <c r="E61" s="18">
        <v>1850</v>
      </c>
      <c r="F61" s="18">
        <v>0</v>
      </c>
      <c r="G61" s="18" t="s">
        <v>85</v>
      </c>
      <c r="H61" s="18">
        <v>1</v>
      </c>
      <c r="I61" s="19" t="s">
        <v>188</v>
      </c>
      <c r="J61" s="33"/>
      <c r="K61" s="16">
        <v>0</v>
      </c>
      <c r="L61" s="16">
        <v>0</v>
      </c>
      <c r="M61" s="16">
        <f t="shared" si="3"/>
        <v>0</v>
      </c>
      <c r="N61" s="16">
        <v>0</v>
      </c>
      <c r="O61" s="20">
        <f t="shared" si="4"/>
        <v>0</v>
      </c>
      <c r="P61" s="30"/>
      <c r="Q61" s="16">
        <v>50</v>
      </c>
      <c r="R61" s="16">
        <v>0</v>
      </c>
      <c r="S61" s="16">
        <v>50</v>
      </c>
      <c r="T61" s="16">
        <v>4.04</v>
      </c>
      <c r="U61" s="16">
        <f t="shared" si="5"/>
        <v>-45.96</v>
      </c>
      <c r="V61" s="16">
        <v>4.04</v>
      </c>
      <c r="W61" s="20">
        <f t="shared" si="7"/>
        <v>0</v>
      </c>
      <c r="X61" s="30"/>
      <c r="Y61" s="16">
        <v>50</v>
      </c>
      <c r="Z61" s="16">
        <v>4.04</v>
      </c>
    </row>
    <row r="62" spans="1:26" ht="28.5" outlineLevel="2">
      <c r="A62" s="18" t="s">
        <v>83</v>
      </c>
      <c r="B62" s="23" t="str">
        <f t="shared" si="0"/>
        <v>3</v>
      </c>
      <c r="C62" s="23" t="str">
        <f t="shared" si="1"/>
        <v>01</v>
      </c>
      <c r="D62" s="23" t="str">
        <f t="shared" si="2"/>
        <v>03</v>
      </c>
      <c r="E62" s="18">
        <v>1870</v>
      </c>
      <c r="F62" s="18">
        <v>0</v>
      </c>
      <c r="G62" s="18" t="s">
        <v>86</v>
      </c>
      <c r="H62" s="18">
        <v>14</v>
      </c>
      <c r="I62" s="19" t="s">
        <v>191</v>
      </c>
      <c r="J62" s="33"/>
      <c r="K62" s="16">
        <v>0</v>
      </c>
      <c r="L62" s="16">
        <v>0</v>
      </c>
      <c r="M62" s="16">
        <f t="shared" si="3"/>
        <v>0</v>
      </c>
      <c r="N62" s="16">
        <v>0</v>
      </c>
      <c r="O62" s="20">
        <f t="shared" si="4"/>
        <v>0</v>
      </c>
      <c r="P62" s="30"/>
      <c r="Q62" s="16">
        <v>7000</v>
      </c>
      <c r="R62" s="16">
        <v>560</v>
      </c>
      <c r="S62" s="16">
        <v>7560</v>
      </c>
      <c r="T62" s="16">
        <v>7902.3</v>
      </c>
      <c r="U62" s="16">
        <f t="shared" si="5"/>
        <v>342.3000000000002</v>
      </c>
      <c r="V62" s="16">
        <v>7902.3</v>
      </c>
      <c r="W62" s="20">
        <f t="shared" si="7"/>
        <v>0</v>
      </c>
      <c r="X62" s="30"/>
      <c r="Y62" s="16">
        <v>7560</v>
      </c>
      <c r="Z62" s="16">
        <v>7902.3</v>
      </c>
    </row>
    <row r="63" spans="1:26" ht="28.5" outlineLevel="2">
      <c r="A63" s="18" t="s">
        <v>88</v>
      </c>
      <c r="B63" s="23" t="str">
        <f t="shared" si="0"/>
        <v>3</v>
      </c>
      <c r="C63" s="23" t="str">
        <f t="shared" si="1"/>
        <v>05</v>
      </c>
      <c r="D63" s="23" t="str">
        <f t="shared" si="2"/>
        <v>02</v>
      </c>
      <c r="E63" s="18">
        <v>2253</v>
      </c>
      <c r="F63" s="18">
        <v>0</v>
      </c>
      <c r="G63" s="18" t="s">
        <v>89</v>
      </c>
      <c r="H63" s="18">
        <v>1</v>
      </c>
      <c r="I63" s="19" t="s">
        <v>188</v>
      </c>
      <c r="J63" s="33"/>
      <c r="K63" s="16">
        <v>0</v>
      </c>
      <c r="L63" s="16">
        <v>0</v>
      </c>
      <c r="M63" s="16">
        <f t="shared" si="3"/>
        <v>0</v>
      </c>
      <c r="N63" s="16">
        <v>0</v>
      </c>
      <c r="O63" s="20">
        <f t="shared" si="4"/>
        <v>0</v>
      </c>
      <c r="P63" s="30"/>
      <c r="Q63" s="16">
        <v>25000</v>
      </c>
      <c r="R63" s="16">
        <v>0</v>
      </c>
      <c r="S63" s="16">
        <v>25000</v>
      </c>
      <c r="T63" s="16">
        <v>13099.77</v>
      </c>
      <c r="U63" s="16">
        <f t="shared" si="5"/>
        <v>-11900.23</v>
      </c>
      <c r="V63" s="16">
        <v>13099.77</v>
      </c>
      <c r="W63" s="20">
        <f t="shared" si="7"/>
        <v>0</v>
      </c>
      <c r="X63" s="30"/>
      <c r="Y63" s="16">
        <v>25000</v>
      </c>
      <c r="Z63" s="16">
        <v>13099.77</v>
      </c>
    </row>
    <row r="64" spans="1:26" ht="28.5" outlineLevel="2">
      <c r="A64" s="18" t="s">
        <v>90</v>
      </c>
      <c r="B64" s="23" t="str">
        <f t="shared" si="0"/>
        <v>3</v>
      </c>
      <c r="C64" s="23" t="str">
        <f t="shared" si="1"/>
        <v>05</v>
      </c>
      <c r="D64" s="23" t="str">
        <f t="shared" si="2"/>
        <v>99</v>
      </c>
      <c r="E64" s="18">
        <v>2254</v>
      </c>
      <c r="F64" s="18">
        <v>0</v>
      </c>
      <c r="G64" s="18" t="s">
        <v>91</v>
      </c>
      <c r="H64" s="18">
        <v>1</v>
      </c>
      <c r="I64" s="19" t="s">
        <v>188</v>
      </c>
      <c r="J64" s="33"/>
      <c r="K64" s="16">
        <v>0</v>
      </c>
      <c r="L64" s="16">
        <v>0</v>
      </c>
      <c r="M64" s="16">
        <f t="shared" si="3"/>
        <v>0</v>
      </c>
      <c r="N64" s="16">
        <v>0</v>
      </c>
      <c r="O64" s="20">
        <f t="shared" si="4"/>
        <v>0</v>
      </c>
      <c r="P64" s="30"/>
      <c r="Q64" s="16">
        <v>8000</v>
      </c>
      <c r="R64" s="16">
        <v>0</v>
      </c>
      <c r="S64" s="16">
        <v>8000</v>
      </c>
      <c r="T64" s="16">
        <v>3902.92</v>
      </c>
      <c r="U64" s="16">
        <f t="shared" si="5"/>
        <v>-4097.08</v>
      </c>
      <c r="V64" s="16">
        <v>3902.92</v>
      </c>
      <c r="W64" s="20">
        <f t="shared" si="7"/>
        <v>0</v>
      </c>
      <c r="X64" s="30"/>
      <c r="Y64" s="16">
        <v>8000</v>
      </c>
      <c r="Z64" s="16">
        <v>3902.92</v>
      </c>
    </row>
    <row r="65" spans="1:26" ht="28.5" outlineLevel="2">
      <c r="A65" s="18" t="s">
        <v>92</v>
      </c>
      <c r="B65" s="23" t="str">
        <f t="shared" si="0"/>
        <v>3</v>
      </c>
      <c r="C65" s="23" t="str">
        <f t="shared" si="1"/>
        <v>05</v>
      </c>
      <c r="D65" s="23" t="str">
        <f t="shared" si="2"/>
        <v>02</v>
      </c>
      <c r="E65" s="18">
        <v>2285</v>
      </c>
      <c r="F65" s="18">
        <v>0</v>
      </c>
      <c r="G65" s="18" t="s">
        <v>93</v>
      </c>
      <c r="H65" s="18">
        <v>1</v>
      </c>
      <c r="I65" s="19" t="s">
        <v>188</v>
      </c>
      <c r="J65" s="33"/>
      <c r="K65" s="16">
        <v>101755.55</v>
      </c>
      <c r="L65" s="16">
        <v>101755.55</v>
      </c>
      <c r="M65" s="16">
        <f t="shared" si="3"/>
        <v>0</v>
      </c>
      <c r="N65" s="16">
        <v>101755.55</v>
      </c>
      <c r="O65" s="20">
        <f t="shared" si="4"/>
        <v>0</v>
      </c>
      <c r="P65" s="30"/>
      <c r="Q65" s="16">
        <v>33000</v>
      </c>
      <c r="R65" s="16">
        <v>0</v>
      </c>
      <c r="S65" s="16">
        <v>33000</v>
      </c>
      <c r="T65" s="16">
        <v>0</v>
      </c>
      <c r="U65" s="16">
        <f t="shared" si="5"/>
        <v>-33000</v>
      </c>
      <c r="V65" s="16">
        <v>0</v>
      </c>
      <c r="W65" s="20">
        <f t="shared" si="7"/>
        <v>0</v>
      </c>
      <c r="X65" s="30"/>
      <c r="Y65" s="16">
        <v>134755.55</v>
      </c>
      <c r="Z65" s="16">
        <v>101755.55</v>
      </c>
    </row>
    <row r="66" spans="1:26" ht="28.5" outlineLevel="2">
      <c r="A66" s="18" t="s">
        <v>92</v>
      </c>
      <c r="B66" s="23" t="str">
        <f t="shared" si="0"/>
        <v>3</v>
      </c>
      <c r="C66" s="23" t="str">
        <f t="shared" si="1"/>
        <v>05</v>
      </c>
      <c r="D66" s="23" t="str">
        <f t="shared" si="2"/>
        <v>02</v>
      </c>
      <c r="E66" s="18">
        <v>2286</v>
      </c>
      <c r="F66" s="18">
        <v>0</v>
      </c>
      <c r="G66" s="18" t="s">
        <v>94</v>
      </c>
      <c r="H66" s="18">
        <v>1</v>
      </c>
      <c r="I66" s="19" t="s">
        <v>188</v>
      </c>
      <c r="J66" s="33"/>
      <c r="K66" s="16">
        <v>10847.03</v>
      </c>
      <c r="L66" s="16">
        <v>10847.03</v>
      </c>
      <c r="M66" s="16">
        <f t="shared" si="3"/>
        <v>0</v>
      </c>
      <c r="N66" s="16">
        <v>7927.65</v>
      </c>
      <c r="O66" s="20">
        <f t="shared" si="4"/>
        <v>2919.380000000001</v>
      </c>
      <c r="P66" s="30"/>
      <c r="Q66" s="16">
        <v>5000</v>
      </c>
      <c r="R66" s="16">
        <v>0</v>
      </c>
      <c r="S66" s="16">
        <v>5000</v>
      </c>
      <c r="T66" s="16">
        <v>7998.47</v>
      </c>
      <c r="U66" s="16">
        <f t="shared" si="5"/>
        <v>2998.4700000000003</v>
      </c>
      <c r="V66" s="16">
        <v>0</v>
      </c>
      <c r="W66" s="20">
        <f t="shared" si="7"/>
        <v>7998.47</v>
      </c>
      <c r="X66" s="30"/>
      <c r="Y66" s="16">
        <v>15847.03</v>
      </c>
      <c r="Z66" s="16">
        <v>7927.65</v>
      </c>
    </row>
    <row r="67" spans="1:26" ht="28.5" outlineLevel="2">
      <c r="A67" s="18" t="s">
        <v>97</v>
      </c>
      <c r="B67" s="23" t="str">
        <f t="shared" si="0"/>
        <v>3</v>
      </c>
      <c r="C67" s="23" t="str">
        <f t="shared" si="1"/>
        <v>05</v>
      </c>
      <c r="D67" s="23" t="str">
        <f t="shared" si="2"/>
        <v>02</v>
      </c>
      <c r="E67" s="18">
        <v>2290</v>
      </c>
      <c r="F67" s="18">
        <v>0</v>
      </c>
      <c r="G67" s="18" t="s">
        <v>98</v>
      </c>
      <c r="H67" s="18">
        <v>18</v>
      </c>
      <c r="I67" s="19" t="s">
        <v>194</v>
      </c>
      <c r="J67" s="33"/>
      <c r="K67" s="16">
        <v>0</v>
      </c>
      <c r="L67" s="16">
        <v>0</v>
      </c>
      <c r="M67" s="16">
        <f t="shared" si="3"/>
        <v>0</v>
      </c>
      <c r="N67" s="16">
        <v>0</v>
      </c>
      <c r="O67" s="20">
        <f t="shared" si="4"/>
        <v>0</v>
      </c>
      <c r="P67" s="30"/>
      <c r="Q67" s="16">
        <v>35000</v>
      </c>
      <c r="R67" s="16">
        <v>0</v>
      </c>
      <c r="S67" s="16">
        <v>35000</v>
      </c>
      <c r="T67" s="16">
        <v>32755</v>
      </c>
      <c r="U67" s="16">
        <f t="shared" si="5"/>
        <v>-2245</v>
      </c>
      <c r="V67" s="16">
        <v>32755</v>
      </c>
      <c r="W67" s="20">
        <f t="shared" si="7"/>
        <v>0</v>
      </c>
      <c r="X67" s="30"/>
      <c r="Y67" s="16">
        <v>35000</v>
      </c>
      <c r="Z67" s="16">
        <v>32755</v>
      </c>
    </row>
    <row r="68" spans="1:26" ht="28.5" outlineLevel="2">
      <c r="A68" s="18" t="s">
        <v>99</v>
      </c>
      <c r="B68" s="23" t="str">
        <f t="shared" si="0"/>
        <v>3</v>
      </c>
      <c r="C68" s="23" t="str">
        <f t="shared" si="1"/>
        <v>01</v>
      </c>
      <c r="D68" s="23" t="str">
        <f t="shared" si="2"/>
        <v>02</v>
      </c>
      <c r="E68" s="18">
        <v>2295</v>
      </c>
      <c r="F68" s="18">
        <v>0</v>
      </c>
      <c r="G68" s="18" t="s">
        <v>100</v>
      </c>
      <c r="H68" s="18">
        <v>18</v>
      </c>
      <c r="I68" s="19" t="s">
        <v>194</v>
      </c>
      <c r="J68" s="33"/>
      <c r="K68" s="16">
        <v>0</v>
      </c>
      <c r="L68" s="16">
        <v>0</v>
      </c>
      <c r="M68" s="16">
        <f t="shared" si="3"/>
        <v>0</v>
      </c>
      <c r="N68" s="16">
        <v>0</v>
      </c>
      <c r="O68" s="20">
        <f t="shared" si="4"/>
        <v>0</v>
      </c>
      <c r="P68" s="30"/>
      <c r="Q68" s="16">
        <v>12000</v>
      </c>
      <c r="R68" s="16">
        <v>7926</v>
      </c>
      <c r="S68" s="16">
        <v>19926</v>
      </c>
      <c r="T68" s="16">
        <v>19924.09</v>
      </c>
      <c r="U68" s="16">
        <f t="shared" si="5"/>
        <v>-1.9099999999998545</v>
      </c>
      <c r="V68" s="16">
        <v>17961.1</v>
      </c>
      <c r="W68" s="20">
        <f t="shared" si="7"/>
        <v>1962.9900000000016</v>
      </c>
      <c r="X68" s="30"/>
      <c r="Y68" s="16">
        <v>19926</v>
      </c>
      <c r="Z68" s="16">
        <v>17961.1</v>
      </c>
    </row>
    <row r="69" spans="1:26" ht="28.5" outlineLevel="2">
      <c r="A69" s="18" t="s">
        <v>101</v>
      </c>
      <c r="B69" s="23" t="str">
        <f t="shared" si="0"/>
        <v>3</v>
      </c>
      <c r="C69" s="23" t="str">
        <f t="shared" si="1"/>
        <v>05</v>
      </c>
      <c r="D69" s="23" t="str">
        <f t="shared" si="2"/>
        <v>02</v>
      </c>
      <c r="E69" s="18">
        <v>2298</v>
      </c>
      <c r="F69" s="18">
        <v>0</v>
      </c>
      <c r="G69" s="18" t="s">
        <v>102</v>
      </c>
      <c r="H69" s="18">
        <v>1</v>
      </c>
      <c r="I69" s="19" t="s">
        <v>188</v>
      </c>
      <c r="J69" s="33"/>
      <c r="K69" s="16">
        <v>0</v>
      </c>
      <c r="L69" s="16">
        <v>0</v>
      </c>
      <c r="M69" s="16">
        <f t="shared" si="3"/>
        <v>0</v>
      </c>
      <c r="N69" s="16">
        <v>0</v>
      </c>
      <c r="O69" s="20">
        <f t="shared" si="4"/>
        <v>0</v>
      </c>
      <c r="P69" s="30"/>
      <c r="Q69" s="16">
        <v>1500</v>
      </c>
      <c r="R69" s="16">
        <v>2670</v>
      </c>
      <c r="S69" s="16">
        <v>4170</v>
      </c>
      <c r="T69" s="16">
        <v>4218.04</v>
      </c>
      <c r="U69" s="16">
        <f t="shared" si="5"/>
        <v>48.039999999999964</v>
      </c>
      <c r="V69" s="16">
        <v>4218.04</v>
      </c>
      <c r="W69" s="20">
        <f t="shared" si="7"/>
        <v>0</v>
      </c>
      <c r="X69" s="30"/>
      <c r="Y69" s="16">
        <v>4170</v>
      </c>
      <c r="Z69" s="16">
        <v>4218.04</v>
      </c>
    </row>
    <row r="70" spans="1:26" ht="28.5" outlineLevel="2">
      <c r="A70" s="18" t="s">
        <v>103</v>
      </c>
      <c r="B70" s="23" t="str">
        <f aca="true" t="shared" si="10" ref="B70:B114">MID($A70,1,1)</f>
        <v>3</v>
      </c>
      <c r="C70" s="23" t="str">
        <f aca="true" t="shared" si="11" ref="C70:C114">MID($A70,3,2)</f>
        <v>05</v>
      </c>
      <c r="D70" s="23" t="str">
        <f aca="true" t="shared" si="12" ref="D70:D114">MID($A70,6,2)</f>
        <v>02</v>
      </c>
      <c r="E70" s="18">
        <v>2299</v>
      </c>
      <c r="F70" s="18">
        <v>0</v>
      </c>
      <c r="G70" s="18" t="s">
        <v>104</v>
      </c>
      <c r="H70" s="18">
        <v>1</v>
      </c>
      <c r="I70" s="19" t="s">
        <v>188</v>
      </c>
      <c r="J70" s="33"/>
      <c r="K70" s="16">
        <v>1120</v>
      </c>
      <c r="L70" s="16">
        <v>1120</v>
      </c>
      <c r="M70" s="16">
        <f aca="true" t="shared" si="13" ref="M70:M114">L70-K70</f>
        <v>0</v>
      </c>
      <c r="N70" s="16">
        <v>0</v>
      </c>
      <c r="O70" s="20">
        <f aca="true" t="shared" si="14" ref="O70:O114">L70-N70</f>
        <v>1120</v>
      </c>
      <c r="P70" s="30"/>
      <c r="Q70" s="16">
        <v>15000</v>
      </c>
      <c r="R70" s="16">
        <v>6800</v>
      </c>
      <c r="S70" s="16">
        <v>21800</v>
      </c>
      <c r="T70" s="16">
        <v>32704.89</v>
      </c>
      <c r="U70" s="16">
        <f t="shared" si="5"/>
        <v>10904.89</v>
      </c>
      <c r="V70" s="16">
        <v>22714.54</v>
      </c>
      <c r="W70" s="20">
        <f t="shared" si="7"/>
        <v>9990.349999999999</v>
      </c>
      <c r="X70" s="30"/>
      <c r="Y70" s="16">
        <v>22920</v>
      </c>
      <c r="Z70" s="16">
        <v>22714.54</v>
      </c>
    </row>
    <row r="71" spans="1:26" ht="28.5" outlineLevel="2">
      <c r="A71" s="18" t="s">
        <v>105</v>
      </c>
      <c r="B71" s="23" t="str">
        <f t="shared" si="10"/>
        <v>3</v>
      </c>
      <c r="C71" s="23" t="str">
        <f t="shared" si="11"/>
        <v>05</v>
      </c>
      <c r="D71" s="23" t="str">
        <f t="shared" si="12"/>
        <v>99</v>
      </c>
      <c r="E71" s="18">
        <v>2301</v>
      </c>
      <c r="F71" s="18">
        <v>0</v>
      </c>
      <c r="G71" s="18" t="s">
        <v>106</v>
      </c>
      <c r="H71" s="18">
        <v>1</v>
      </c>
      <c r="I71" s="19" t="s">
        <v>188</v>
      </c>
      <c r="J71" s="33"/>
      <c r="K71" s="16">
        <v>2890</v>
      </c>
      <c r="L71" s="16">
        <v>2890</v>
      </c>
      <c r="M71" s="16">
        <f t="shared" si="13"/>
        <v>0</v>
      </c>
      <c r="N71" s="16">
        <v>2890</v>
      </c>
      <c r="O71" s="20">
        <f t="shared" si="14"/>
        <v>0</v>
      </c>
      <c r="P71" s="30"/>
      <c r="Q71" s="16">
        <v>40000</v>
      </c>
      <c r="R71" s="16">
        <v>0</v>
      </c>
      <c r="S71" s="16">
        <v>40000</v>
      </c>
      <c r="T71" s="16">
        <v>5135.99</v>
      </c>
      <c r="U71" s="16">
        <f t="shared" si="5"/>
        <v>-34864.01</v>
      </c>
      <c r="V71" s="16">
        <v>1225.99</v>
      </c>
      <c r="W71" s="20">
        <f t="shared" si="7"/>
        <v>3910</v>
      </c>
      <c r="X71" s="30"/>
      <c r="Y71" s="16">
        <v>42890</v>
      </c>
      <c r="Z71" s="16">
        <v>4115.99</v>
      </c>
    </row>
    <row r="72" spans="1:26" ht="28.5" outlineLevel="2">
      <c r="A72" s="18" t="s">
        <v>87</v>
      </c>
      <c r="B72" s="23" t="str">
        <f t="shared" si="10"/>
        <v>3</v>
      </c>
      <c r="C72" s="23" t="str">
        <f t="shared" si="11"/>
        <v>05</v>
      </c>
      <c r="D72" s="23" t="str">
        <f t="shared" si="12"/>
        <v>99</v>
      </c>
      <c r="E72" s="18">
        <v>2324</v>
      </c>
      <c r="F72" s="18">
        <v>0</v>
      </c>
      <c r="G72" s="18" t="s">
        <v>108</v>
      </c>
      <c r="H72" s="18">
        <v>18</v>
      </c>
      <c r="I72" s="19" t="s">
        <v>194</v>
      </c>
      <c r="J72" s="33"/>
      <c r="K72" s="16">
        <v>0</v>
      </c>
      <c r="L72" s="16">
        <v>0</v>
      </c>
      <c r="M72" s="16">
        <f t="shared" si="13"/>
        <v>0</v>
      </c>
      <c r="N72" s="16">
        <v>0</v>
      </c>
      <c r="O72" s="20">
        <f t="shared" si="14"/>
        <v>0</v>
      </c>
      <c r="P72" s="30"/>
      <c r="Q72" s="16">
        <v>5000</v>
      </c>
      <c r="R72" s="16">
        <v>0</v>
      </c>
      <c r="S72" s="16">
        <v>5000</v>
      </c>
      <c r="T72" s="16">
        <v>0</v>
      </c>
      <c r="U72" s="16">
        <f t="shared" si="5"/>
        <v>-5000</v>
      </c>
      <c r="V72" s="16">
        <v>0</v>
      </c>
      <c r="W72" s="20">
        <f t="shared" si="7"/>
        <v>0</v>
      </c>
      <c r="X72" s="30"/>
      <c r="Y72" s="16">
        <v>5000</v>
      </c>
      <c r="Z72" s="16">
        <v>0</v>
      </c>
    </row>
    <row r="73" spans="1:26" ht="28.5" outlineLevel="2">
      <c r="A73" s="18" t="s">
        <v>107</v>
      </c>
      <c r="B73" s="23" t="str">
        <f t="shared" si="10"/>
        <v>3</v>
      </c>
      <c r="C73" s="23" t="str">
        <f t="shared" si="11"/>
        <v>05</v>
      </c>
      <c r="D73" s="23" t="str">
        <f t="shared" si="12"/>
        <v>01</v>
      </c>
      <c r="E73" s="18">
        <v>2330</v>
      </c>
      <c r="F73" s="18">
        <v>0</v>
      </c>
      <c r="G73" s="18" t="s">
        <v>109</v>
      </c>
      <c r="H73" s="18">
        <v>1</v>
      </c>
      <c r="I73" s="19" t="s">
        <v>188</v>
      </c>
      <c r="J73" s="33"/>
      <c r="K73" s="16">
        <v>0</v>
      </c>
      <c r="L73" s="16">
        <v>0</v>
      </c>
      <c r="M73" s="16">
        <f t="shared" si="13"/>
        <v>0</v>
      </c>
      <c r="N73" s="16">
        <v>0</v>
      </c>
      <c r="O73" s="20">
        <f t="shared" si="14"/>
        <v>0</v>
      </c>
      <c r="P73" s="30"/>
      <c r="Q73" s="16">
        <v>30000</v>
      </c>
      <c r="R73" s="16">
        <v>0</v>
      </c>
      <c r="S73" s="16">
        <v>30000</v>
      </c>
      <c r="T73" s="16">
        <v>14360</v>
      </c>
      <c r="U73" s="16">
        <f t="shared" si="5"/>
        <v>-15640</v>
      </c>
      <c r="V73" s="16">
        <v>14360</v>
      </c>
      <c r="W73" s="20">
        <f t="shared" si="7"/>
        <v>0</v>
      </c>
      <c r="X73" s="30"/>
      <c r="Y73" s="16">
        <v>30000</v>
      </c>
      <c r="Z73" s="16">
        <v>14360</v>
      </c>
    </row>
    <row r="74" spans="1:26" ht="21.75" customHeight="1" outlineLevel="1">
      <c r="A74" s="24"/>
      <c r="B74" s="25" t="s">
        <v>201</v>
      </c>
      <c r="C74" s="25"/>
      <c r="D74" s="25"/>
      <c r="E74" s="24"/>
      <c r="F74" s="24"/>
      <c r="G74" s="24" t="s">
        <v>208</v>
      </c>
      <c r="H74" s="24"/>
      <c r="I74" s="26"/>
      <c r="J74" s="34"/>
      <c r="K74" s="27">
        <f>SUBTOTAL(9,K45:K73)</f>
        <v>449973.31</v>
      </c>
      <c r="L74" s="27">
        <f>SUBTOTAL(9,L45:L73)</f>
        <v>449973.31</v>
      </c>
      <c r="M74" s="27">
        <f>SUBTOTAL(9,M45:M73)</f>
        <v>0</v>
      </c>
      <c r="N74" s="27">
        <f>SUBTOTAL(9,N45:N73)</f>
        <v>370597.59</v>
      </c>
      <c r="O74" s="27">
        <f>SUBTOTAL(9,O45:O73)</f>
        <v>79375.72</v>
      </c>
      <c r="P74" s="30"/>
      <c r="Q74" s="27">
        <f aca="true" t="shared" si="15" ref="Q74:W74">SUBTOTAL(9,Q45:Q73)</f>
        <v>862207</v>
      </c>
      <c r="R74" s="27">
        <f t="shared" si="15"/>
        <v>16436</v>
      </c>
      <c r="S74" s="27">
        <f t="shared" si="15"/>
        <v>878643</v>
      </c>
      <c r="T74" s="27">
        <f t="shared" si="15"/>
        <v>551462.6499999999</v>
      </c>
      <c r="U74" s="27">
        <f t="shared" si="15"/>
        <v>-327180.35</v>
      </c>
      <c r="V74" s="27">
        <f t="shared" si="15"/>
        <v>491298.00999999995</v>
      </c>
      <c r="W74" s="27">
        <f t="shared" si="15"/>
        <v>60164.64000000001</v>
      </c>
      <c r="X74" s="30"/>
      <c r="Y74" s="27">
        <f>SUBTOTAL(9,Y45:Y73)</f>
        <v>1328616.31</v>
      </c>
      <c r="Z74" s="27">
        <f>SUBTOTAL(9,Z45:Z73)</f>
        <v>861895.6000000002</v>
      </c>
    </row>
    <row r="75" spans="1:26" ht="28.5" outlineLevel="2">
      <c r="A75" s="18" t="s">
        <v>110</v>
      </c>
      <c r="B75" s="23" t="str">
        <f t="shared" si="10"/>
        <v>4</v>
      </c>
      <c r="C75" s="23" t="str">
        <f t="shared" si="11"/>
        <v>03</v>
      </c>
      <c r="D75" s="23" t="str">
        <f t="shared" si="12"/>
        <v>11</v>
      </c>
      <c r="E75" s="18">
        <v>2541</v>
      </c>
      <c r="F75" s="18">
        <v>0</v>
      </c>
      <c r="G75" s="18" t="s">
        <v>111</v>
      </c>
      <c r="H75" s="18">
        <v>2</v>
      </c>
      <c r="I75" s="19" t="s">
        <v>189</v>
      </c>
      <c r="J75" s="33"/>
      <c r="K75" s="16">
        <v>0</v>
      </c>
      <c r="L75" s="16">
        <v>0</v>
      </c>
      <c r="M75" s="16">
        <f t="shared" si="13"/>
        <v>0</v>
      </c>
      <c r="N75" s="16">
        <v>0</v>
      </c>
      <c r="O75" s="20">
        <f t="shared" si="14"/>
        <v>0</v>
      </c>
      <c r="P75" s="30"/>
      <c r="Q75" s="16">
        <v>10000</v>
      </c>
      <c r="R75" s="16">
        <v>0</v>
      </c>
      <c r="S75" s="16">
        <v>10000</v>
      </c>
      <c r="T75" s="16">
        <v>4920.3</v>
      </c>
      <c r="U75" s="16">
        <f aca="true" t="shared" si="16" ref="U75:U114">T75-S75</f>
        <v>-5079.7</v>
      </c>
      <c r="V75" s="16">
        <v>1970.1</v>
      </c>
      <c r="W75" s="20">
        <f t="shared" si="7"/>
        <v>2950.2000000000003</v>
      </c>
      <c r="X75" s="30"/>
      <c r="Y75" s="16">
        <v>10000</v>
      </c>
      <c r="Z75" s="16">
        <v>1970.1</v>
      </c>
    </row>
    <row r="76" spans="1:26" ht="28.5" outlineLevel="2">
      <c r="A76" s="18" t="s">
        <v>112</v>
      </c>
      <c r="B76" s="23" t="str">
        <f t="shared" si="10"/>
        <v>4</v>
      </c>
      <c r="C76" s="23" t="str">
        <f t="shared" si="11"/>
        <v>03</v>
      </c>
      <c r="D76" s="23" t="str">
        <f t="shared" si="12"/>
        <v>12</v>
      </c>
      <c r="E76" s="18">
        <v>2542</v>
      </c>
      <c r="F76" s="18">
        <v>0</v>
      </c>
      <c r="G76" s="18" t="s">
        <v>113</v>
      </c>
      <c r="H76" s="18">
        <v>2</v>
      </c>
      <c r="I76" s="19" t="s">
        <v>189</v>
      </c>
      <c r="J76" s="33"/>
      <c r="K76" s="16">
        <v>1912.5</v>
      </c>
      <c r="L76" s="16">
        <v>1912.5</v>
      </c>
      <c r="M76" s="16">
        <f t="shared" si="13"/>
        <v>0</v>
      </c>
      <c r="N76" s="16">
        <v>0</v>
      </c>
      <c r="O76" s="20">
        <f t="shared" si="14"/>
        <v>1912.5</v>
      </c>
      <c r="P76" s="30"/>
      <c r="Q76" s="16">
        <v>40000</v>
      </c>
      <c r="R76" s="16">
        <v>0</v>
      </c>
      <c r="S76" s="16">
        <v>40000</v>
      </c>
      <c r="T76" s="16">
        <v>33718.94</v>
      </c>
      <c r="U76" s="16">
        <f t="shared" si="16"/>
        <v>-6281.059999999998</v>
      </c>
      <c r="V76" s="16">
        <v>9351.44</v>
      </c>
      <c r="W76" s="20">
        <f t="shared" si="7"/>
        <v>24367.5</v>
      </c>
      <c r="X76" s="30"/>
      <c r="Y76" s="16">
        <v>41912.5</v>
      </c>
      <c r="Z76" s="16">
        <v>9351.44</v>
      </c>
    </row>
    <row r="77" spans="1:26" ht="28.5" outlineLevel="2">
      <c r="A77" s="18" t="s">
        <v>114</v>
      </c>
      <c r="B77" s="23" t="str">
        <f t="shared" si="10"/>
        <v>4</v>
      </c>
      <c r="C77" s="23" t="str">
        <f t="shared" si="11"/>
        <v>04</v>
      </c>
      <c r="D77" s="23" t="str">
        <f t="shared" si="12"/>
        <v>02</v>
      </c>
      <c r="E77" s="18">
        <v>2550</v>
      </c>
      <c r="F77" s="18">
        <v>0</v>
      </c>
      <c r="G77" s="18" t="s">
        <v>115</v>
      </c>
      <c r="H77" s="18">
        <v>14</v>
      </c>
      <c r="I77" s="19" t="s">
        <v>191</v>
      </c>
      <c r="J77" s="33"/>
      <c r="K77" s="16">
        <v>123419.59</v>
      </c>
      <c r="L77" s="16">
        <v>123419.59</v>
      </c>
      <c r="M77" s="16">
        <f t="shared" si="13"/>
        <v>0</v>
      </c>
      <c r="N77" s="16">
        <v>123419.59</v>
      </c>
      <c r="O77" s="20">
        <f t="shared" si="14"/>
        <v>0</v>
      </c>
      <c r="P77" s="30"/>
      <c r="Q77" s="16">
        <v>174424.08</v>
      </c>
      <c r="R77" s="16">
        <v>-37741.04</v>
      </c>
      <c r="S77" s="16">
        <v>136683.04</v>
      </c>
      <c r="T77" s="16">
        <v>136683.04</v>
      </c>
      <c r="U77" s="16">
        <f t="shared" si="16"/>
        <v>0</v>
      </c>
      <c r="V77" s="16">
        <v>136683.04</v>
      </c>
      <c r="W77" s="20">
        <f aca="true" t="shared" si="17" ref="W77:W114">T77-V77</f>
        <v>0</v>
      </c>
      <c r="X77" s="30"/>
      <c r="Y77" s="16">
        <v>260102.63</v>
      </c>
      <c r="Z77" s="16">
        <v>260102.63</v>
      </c>
    </row>
    <row r="78" spans="1:26" ht="28.5" outlineLevel="2">
      <c r="A78" s="18" t="s">
        <v>114</v>
      </c>
      <c r="B78" s="23" t="str">
        <f t="shared" si="10"/>
        <v>4</v>
      </c>
      <c r="C78" s="23" t="str">
        <f t="shared" si="11"/>
        <v>04</v>
      </c>
      <c r="D78" s="23" t="str">
        <f t="shared" si="12"/>
        <v>02</v>
      </c>
      <c r="E78" s="18">
        <v>2551</v>
      </c>
      <c r="F78" s="18">
        <v>0</v>
      </c>
      <c r="G78" s="18" t="s">
        <v>116</v>
      </c>
      <c r="H78" s="18">
        <v>14</v>
      </c>
      <c r="I78" s="19" t="s">
        <v>191</v>
      </c>
      <c r="J78" s="33"/>
      <c r="K78" s="16">
        <v>0</v>
      </c>
      <c r="L78" s="16">
        <v>0</v>
      </c>
      <c r="M78" s="16">
        <f t="shared" si="13"/>
        <v>0</v>
      </c>
      <c r="N78" s="16">
        <v>0</v>
      </c>
      <c r="O78" s="20">
        <f t="shared" si="14"/>
        <v>0</v>
      </c>
      <c r="P78" s="30"/>
      <c r="Q78" s="16">
        <v>50000</v>
      </c>
      <c r="R78" s="16">
        <v>20000</v>
      </c>
      <c r="S78" s="16">
        <v>70000</v>
      </c>
      <c r="T78" s="16">
        <v>0</v>
      </c>
      <c r="U78" s="16">
        <f t="shared" si="16"/>
        <v>-70000</v>
      </c>
      <c r="V78" s="16">
        <v>0</v>
      </c>
      <c r="W78" s="20">
        <f t="shared" si="17"/>
        <v>0</v>
      </c>
      <c r="X78" s="30"/>
      <c r="Y78" s="16">
        <v>70000</v>
      </c>
      <c r="Z78" s="16">
        <v>0</v>
      </c>
    </row>
    <row r="79" spans="1:26" ht="28.5" outlineLevel="2">
      <c r="A79" s="18" t="s">
        <v>118</v>
      </c>
      <c r="B79" s="23" t="str">
        <f t="shared" si="10"/>
        <v>4</v>
      </c>
      <c r="C79" s="23" t="str">
        <f t="shared" si="11"/>
        <v>01</v>
      </c>
      <c r="D79" s="23" t="str">
        <f t="shared" si="12"/>
        <v>01</v>
      </c>
      <c r="E79" s="18">
        <v>3000</v>
      </c>
      <c r="F79" s="18">
        <v>0</v>
      </c>
      <c r="G79" s="18" t="s">
        <v>119</v>
      </c>
      <c r="H79" s="18">
        <v>2</v>
      </c>
      <c r="I79" s="19" t="s">
        <v>189</v>
      </c>
      <c r="J79" s="33"/>
      <c r="K79" s="16">
        <v>0</v>
      </c>
      <c r="L79" s="16">
        <v>0</v>
      </c>
      <c r="M79" s="16">
        <f t="shared" si="13"/>
        <v>0</v>
      </c>
      <c r="N79" s="16">
        <v>0</v>
      </c>
      <c r="O79" s="20">
        <f t="shared" si="14"/>
        <v>0</v>
      </c>
      <c r="P79" s="30"/>
      <c r="Q79" s="16">
        <v>5000</v>
      </c>
      <c r="R79" s="16">
        <v>0</v>
      </c>
      <c r="S79" s="16">
        <v>5000</v>
      </c>
      <c r="T79" s="16">
        <v>2179.37</v>
      </c>
      <c r="U79" s="16">
        <f t="shared" si="16"/>
        <v>-2820.63</v>
      </c>
      <c r="V79" s="16">
        <v>2179.37</v>
      </c>
      <c r="W79" s="20">
        <f t="shared" si="17"/>
        <v>0</v>
      </c>
      <c r="X79" s="30"/>
      <c r="Y79" s="16">
        <v>5000</v>
      </c>
      <c r="Z79" s="16">
        <v>2179.37</v>
      </c>
    </row>
    <row r="80" spans="1:26" ht="28.5" outlineLevel="2">
      <c r="A80" s="18" t="s">
        <v>120</v>
      </c>
      <c r="B80" s="23" t="str">
        <f t="shared" si="10"/>
        <v>4</v>
      </c>
      <c r="C80" s="23" t="str">
        <f t="shared" si="11"/>
        <v>02</v>
      </c>
      <c r="D80" s="23" t="str">
        <f t="shared" si="12"/>
        <v>01</v>
      </c>
      <c r="E80" s="18">
        <v>3002</v>
      </c>
      <c r="F80" s="18">
        <v>0</v>
      </c>
      <c r="G80" s="18" t="s">
        <v>121</v>
      </c>
      <c r="H80" s="18">
        <v>14</v>
      </c>
      <c r="I80" s="19" t="s">
        <v>191</v>
      </c>
      <c r="J80" s="33"/>
      <c r="K80" s="16">
        <v>0</v>
      </c>
      <c r="L80" s="16">
        <v>0</v>
      </c>
      <c r="M80" s="16">
        <f t="shared" si="13"/>
        <v>0</v>
      </c>
      <c r="N80" s="16">
        <v>0</v>
      </c>
      <c r="O80" s="20">
        <f t="shared" si="14"/>
        <v>0</v>
      </c>
      <c r="P80" s="30"/>
      <c r="Q80" s="16">
        <v>229596.94</v>
      </c>
      <c r="R80" s="16">
        <v>-127880.86</v>
      </c>
      <c r="S80" s="16">
        <v>101716.08</v>
      </c>
      <c r="T80" s="16">
        <v>101716.08</v>
      </c>
      <c r="U80" s="16">
        <f t="shared" si="16"/>
        <v>0</v>
      </c>
      <c r="V80" s="16">
        <v>0</v>
      </c>
      <c r="W80" s="20">
        <f t="shared" si="17"/>
        <v>101716.08</v>
      </c>
      <c r="X80" s="30"/>
      <c r="Y80" s="16">
        <v>229596.94</v>
      </c>
      <c r="Z80" s="16">
        <v>0</v>
      </c>
    </row>
    <row r="81" spans="1:26" ht="28.5" outlineLevel="2">
      <c r="A81" s="18" t="s">
        <v>120</v>
      </c>
      <c r="B81" s="23" t="str">
        <f t="shared" si="10"/>
        <v>4</v>
      </c>
      <c r="C81" s="23" t="str">
        <f t="shared" si="11"/>
        <v>02</v>
      </c>
      <c r="D81" s="23" t="str">
        <f t="shared" si="12"/>
        <v>01</v>
      </c>
      <c r="E81" s="18">
        <v>3006</v>
      </c>
      <c r="F81" s="18">
        <v>0</v>
      </c>
      <c r="G81" s="18" t="s">
        <v>122</v>
      </c>
      <c r="H81" s="18">
        <v>14</v>
      </c>
      <c r="I81" s="19" t="s">
        <v>191</v>
      </c>
      <c r="J81" s="33"/>
      <c r="K81" s="16">
        <v>267899.93</v>
      </c>
      <c r="L81" s="16">
        <v>267899.93</v>
      </c>
      <c r="M81" s="16">
        <f t="shared" si="13"/>
        <v>0</v>
      </c>
      <c r="N81" s="16">
        <v>267899.93</v>
      </c>
      <c r="O81" s="20">
        <f t="shared" si="14"/>
        <v>0</v>
      </c>
      <c r="P81" s="30"/>
      <c r="Q81" s="16">
        <v>366304</v>
      </c>
      <c r="R81" s="16">
        <v>43307.01</v>
      </c>
      <c r="S81" s="16">
        <v>409611.01</v>
      </c>
      <c r="T81" s="16">
        <v>422309.6</v>
      </c>
      <c r="U81" s="16">
        <f t="shared" si="16"/>
        <v>12698.589999999967</v>
      </c>
      <c r="V81" s="16">
        <v>219194.02</v>
      </c>
      <c r="W81" s="20">
        <f t="shared" si="17"/>
        <v>203115.58</v>
      </c>
      <c r="X81" s="30"/>
      <c r="Y81" s="16">
        <v>677510.94</v>
      </c>
      <c r="Z81" s="16">
        <v>487093.95</v>
      </c>
    </row>
    <row r="82" spans="1:26" ht="28.5" outlineLevel="2">
      <c r="A82" s="18" t="s">
        <v>120</v>
      </c>
      <c r="B82" s="23" t="str">
        <f t="shared" si="10"/>
        <v>4</v>
      </c>
      <c r="C82" s="23" t="str">
        <f t="shared" si="11"/>
        <v>02</v>
      </c>
      <c r="D82" s="23" t="str">
        <f t="shared" si="12"/>
        <v>01</v>
      </c>
      <c r="E82" s="18">
        <v>3007</v>
      </c>
      <c r="F82" s="18">
        <v>0</v>
      </c>
      <c r="G82" s="18" t="s">
        <v>123</v>
      </c>
      <c r="H82" s="18">
        <v>14</v>
      </c>
      <c r="I82" s="19" t="s">
        <v>191</v>
      </c>
      <c r="J82" s="33"/>
      <c r="K82" s="16">
        <v>0</v>
      </c>
      <c r="L82" s="16">
        <v>0</v>
      </c>
      <c r="M82" s="16">
        <f t="shared" si="13"/>
        <v>0</v>
      </c>
      <c r="N82" s="16">
        <v>0</v>
      </c>
      <c r="O82" s="20">
        <f t="shared" si="14"/>
        <v>0</v>
      </c>
      <c r="P82" s="30"/>
      <c r="Q82" s="16">
        <v>700000</v>
      </c>
      <c r="R82" s="16">
        <v>0</v>
      </c>
      <c r="S82" s="16">
        <v>700000</v>
      </c>
      <c r="T82" s="16">
        <v>0</v>
      </c>
      <c r="U82" s="16">
        <f t="shared" si="16"/>
        <v>-700000</v>
      </c>
      <c r="V82" s="16">
        <v>0</v>
      </c>
      <c r="W82" s="20">
        <f t="shared" si="17"/>
        <v>0</v>
      </c>
      <c r="X82" s="30"/>
      <c r="Y82" s="16">
        <v>700000</v>
      </c>
      <c r="Z82" s="16">
        <v>0</v>
      </c>
    </row>
    <row r="83" spans="1:26" ht="28.5" outlineLevel="2">
      <c r="A83" s="18" t="s">
        <v>120</v>
      </c>
      <c r="B83" s="23" t="str">
        <f t="shared" si="10"/>
        <v>4</v>
      </c>
      <c r="C83" s="23" t="str">
        <f t="shared" si="11"/>
        <v>02</v>
      </c>
      <c r="D83" s="23" t="str">
        <f t="shared" si="12"/>
        <v>01</v>
      </c>
      <c r="E83" s="18">
        <v>3008</v>
      </c>
      <c r="F83" s="18">
        <v>1</v>
      </c>
      <c r="G83" s="18" t="s">
        <v>124</v>
      </c>
      <c r="H83" s="18">
        <v>14</v>
      </c>
      <c r="I83" s="19" t="s">
        <v>191</v>
      </c>
      <c r="J83" s="33"/>
      <c r="K83" s="16">
        <v>0</v>
      </c>
      <c r="L83" s="16">
        <v>0</v>
      </c>
      <c r="M83" s="16">
        <f t="shared" si="13"/>
        <v>0</v>
      </c>
      <c r="N83" s="16">
        <v>0</v>
      </c>
      <c r="O83" s="20">
        <f t="shared" si="14"/>
        <v>0</v>
      </c>
      <c r="P83" s="30"/>
      <c r="Q83" s="16">
        <v>0</v>
      </c>
      <c r="R83" s="16">
        <v>15000</v>
      </c>
      <c r="S83" s="16">
        <v>15000</v>
      </c>
      <c r="T83" s="16">
        <v>15000</v>
      </c>
      <c r="U83" s="16">
        <f t="shared" si="16"/>
        <v>0</v>
      </c>
      <c r="V83" s="16">
        <v>3000</v>
      </c>
      <c r="W83" s="20">
        <f t="shared" si="17"/>
        <v>12000</v>
      </c>
      <c r="X83" s="30"/>
      <c r="Y83" s="16">
        <v>15000</v>
      </c>
      <c r="Z83" s="16">
        <v>3000</v>
      </c>
    </row>
    <row r="84" spans="1:26" ht="42.75" outlineLevel="2">
      <c r="A84" s="18" t="s">
        <v>120</v>
      </c>
      <c r="B84" s="23" t="str">
        <f t="shared" si="10"/>
        <v>4</v>
      </c>
      <c r="C84" s="23" t="str">
        <f t="shared" si="11"/>
        <v>02</v>
      </c>
      <c r="D84" s="23" t="str">
        <f t="shared" si="12"/>
        <v>01</v>
      </c>
      <c r="E84" s="18">
        <v>3009</v>
      </c>
      <c r="F84" s="18">
        <v>0</v>
      </c>
      <c r="G84" s="18" t="s">
        <v>125</v>
      </c>
      <c r="H84" s="18">
        <v>14</v>
      </c>
      <c r="I84" s="19" t="s">
        <v>191</v>
      </c>
      <c r="J84" s="33"/>
      <c r="K84" s="16">
        <v>70000</v>
      </c>
      <c r="L84" s="16">
        <v>70000</v>
      </c>
      <c r="M84" s="16">
        <f t="shared" si="13"/>
        <v>0</v>
      </c>
      <c r="N84" s="16">
        <v>70000</v>
      </c>
      <c r="O84" s="20">
        <f t="shared" si="14"/>
        <v>0</v>
      </c>
      <c r="P84" s="30"/>
      <c r="Q84" s="16">
        <v>35000</v>
      </c>
      <c r="R84" s="16">
        <v>70000</v>
      </c>
      <c r="S84" s="16">
        <v>105000</v>
      </c>
      <c r="T84" s="16">
        <v>35000</v>
      </c>
      <c r="U84" s="16">
        <f t="shared" si="16"/>
        <v>-70000</v>
      </c>
      <c r="V84" s="16">
        <v>35000</v>
      </c>
      <c r="W84" s="20">
        <f t="shared" si="17"/>
        <v>0</v>
      </c>
      <c r="X84" s="30"/>
      <c r="Y84" s="16">
        <v>175000</v>
      </c>
      <c r="Z84" s="16">
        <v>105000</v>
      </c>
    </row>
    <row r="85" spans="1:26" ht="28.5" outlineLevel="2">
      <c r="A85" s="18" t="s">
        <v>120</v>
      </c>
      <c r="B85" s="23" t="str">
        <f t="shared" si="10"/>
        <v>4</v>
      </c>
      <c r="C85" s="23" t="str">
        <f t="shared" si="11"/>
        <v>02</v>
      </c>
      <c r="D85" s="23" t="str">
        <f t="shared" si="12"/>
        <v>01</v>
      </c>
      <c r="E85" s="18">
        <v>3012</v>
      </c>
      <c r="F85" s="18">
        <v>0</v>
      </c>
      <c r="G85" s="18" t="s">
        <v>126</v>
      </c>
      <c r="H85" s="18">
        <v>14</v>
      </c>
      <c r="I85" s="19" t="s">
        <v>191</v>
      </c>
      <c r="J85" s="33"/>
      <c r="K85" s="16">
        <v>0</v>
      </c>
      <c r="L85" s="16">
        <v>0</v>
      </c>
      <c r="M85" s="16">
        <f t="shared" si="13"/>
        <v>0</v>
      </c>
      <c r="N85" s="16">
        <v>0</v>
      </c>
      <c r="O85" s="20">
        <f t="shared" si="14"/>
        <v>0</v>
      </c>
      <c r="P85" s="30"/>
      <c r="Q85" s="16">
        <v>133877</v>
      </c>
      <c r="R85" s="16">
        <v>0</v>
      </c>
      <c r="S85" s="16">
        <v>133877</v>
      </c>
      <c r="T85" s="16">
        <v>0</v>
      </c>
      <c r="U85" s="16">
        <f t="shared" si="16"/>
        <v>-133877</v>
      </c>
      <c r="V85" s="16">
        <v>0</v>
      </c>
      <c r="W85" s="20">
        <f t="shared" si="17"/>
        <v>0</v>
      </c>
      <c r="X85" s="30"/>
      <c r="Y85" s="16">
        <v>133877</v>
      </c>
      <c r="Z85" s="16">
        <v>0</v>
      </c>
    </row>
    <row r="86" spans="1:26" ht="28.5" outlineLevel="2">
      <c r="A86" s="18" t="s">
        <v>120</v>
      </c>
      <c r="B86" s="23" t="str">
        <f t="shared" si="10"/>
        <v>4</v>
      </c>
      <c r="C86" s="23" t="str">
        <f t="shared" si="11"/>
        <v>02</v>
      </c>
      <c r="D86" s="23" t="str">
        <f t="shared" si="12"/>
        <v>01</v>
      </c>
      <c r="E86" s="18">
        <v>3013</v>
      </c>
      <c r="F86" s="18">
        <v>0</v>
      </c>
      <c r="G86" s="18" t="s">
        <v>127</v>
      </c>
      <c r="H86" s="18">
        <v>14</v>
      </c>
      <c r="I86" s="19" t="s">
        <v>191</v>
      </c>
      <c r="J86" s="33"/>
      <c r="K86" s="16">
        <v>0</v>
      </c>
      <c r="L86" s="16">
        <v>0</v>
      </c>
      <c r="M86" s="16">
        <f t="shared" si="13"/>
        <v>0</v>
      </c>
      <c r="N86" s="16">
        <v>0</v>
      </c>
      <c r="O86" s="20">
        <f t="shared" si="14"/>
        <v>0</v>
      </c>
      <c r="P86" s="30"/>
      <c r="Q86" s="16">
        <v>0</v>
      </c>
      <c r="R86" s="16">
        <v>83014.36</v>
      </c>
      <c r="S86" s="16">
        <v>83014.36</v>
      </c>
      <c r="T86" s="16">
        <v>83014.36</v>
      </c>
      <c r="U86" s="16">
        <f t="shared" si="16"/>
        <v>0</v>
      </c>
      <c r="V86" s="16">
        <v>0</v>
      </c>
      <c r="W86" s="20">
        <f t="shared" si="17"/>
        <v>83014.36</v>
      </c>
      <c r="X86" s="30"/>
      <c r="Y86" s="16">
        <v>83014.36</v>
      </c>
      <c r="Z86" s="16">
        <v>0</v>
      </c>
    </row>
    <row r="87" spans="1:26" ht="28.5" outlineLevel="2">
      <c r="A87" s="18" t="s">
        <v>128</v>
      </c>
      <c r="B87" s="23" t="str">
        <f t="shared" si="10"/>
        <v>4</v>
      </c>
      <c r="C87" s="23" t="str">
        <f t="shared" si="11"/>
        <v>02</v>
      </c>
      <c r="D87" s="23" t="str">
        <f t="shared" si="12"/>
        <v>01</v>
      </c>
      <c r="E87" s="18">
        <v>3200</v>
      </c>
      <c r="F87" s="18">
        <v>0</v>
      </c>
      <c r="G87" s="18" t="s">
        <v>129</v>
      </c>
      <c r="H87" s="18">
        <v>14</v>
      </c>
      <c r="I87" s="19" t="s">
        <v>191</v>
      </c>
      <c r="J87" s="33"/>
      <c r="K87" s="16">
        <v>65000</v>
      </c>
      <c r="L87" s="16">
        <v>65000</v>
      </c>
      <c r="M87" s="16">
        <f t="shared" si="13"/>
        <v>0</v>
      </c>
      <c r="N87" s="16">
        <v>64413.7</v>
      </c>
      <c r="O87" s="20">
        <f t="shared" si="14"/>
        <v>586.3000000000029</v>
      </c>
      <c r="P87" s="30"/>
      <c r="Q87" s="16">
        <v>0</v>
      </c>
      <c r="R87" s="16">
        <v>0</v>
      </c>
      <c r="S87" s="16">
        <v>0</v>
      </c>
      <c r="T87" s="16">
        <v>0</v>
      </c>
      <c r="U87" s="16">
        <f t="shared" si="16"/>
        <v>0</v>
      </c>
      <c r="V87" s="16">
        <v>0</v>
      </c>
      <c r="W87" s="20">
        <f t="shared" si="17"/>
        <v>0</v>
      </c>
      <c r="X87" s="30"/>
      <c r="Y87" s="16">
        <v>65000</v>
      </c>
      <c r="Z87" s="16">
        <v>64413.7</v>
      </c>
    </row>
    <row r="88" spans="1:26" ht="28.5" outlineLevel="2">
      <c r="A88" s="18" t="s">
        <v>128</v>
      </c>
      <c r="B88" s="23" t="str">
        <f t="shared" si="10"/>
        <v>4</v>
      </c>
      <c r="C88" s="23" t="str">
        <f t="shared" si="11"/>
        <v>02</v>
      </c>
      <c r="D88" s="23" t="str">
        <f t="shared" si="12"/>
        <v>01</v>
      </c>
      <c r="E88" s="18">
        <v>3247</v>
      </c>
      <c r="F88" s="18">
        <v>0</v>
      </c>
      <c r="G88" s="18" t="s">
        <v>130</v>
      </c>
      <c r="H88" s="18">
        <v>14</v>
      </c>
      <c r="I88" s="19" t="s">
        <v>191</v>
      </c>
      <c r="J88" s="33"/>
      <c r="K88" s="16">
        <v>0</v>
      </c>
      <c r="L88" s="16">
        <v>0</v>
      </c>
      <c r="M88" s="16">
        <f t="shared" si="13"/>
        <v>0</v>
      </c>
      <c r="N88" s="16">
        <v>0</v>
      </c>
      <c r="O88" s="20">
        <f t="shared" si="14"/>
        <v>0</v>
      </c>
      <c r="P88" s="30"/>
      <c r="Q88" s="16">
        <v>0</v>
      </c>
      <c r="R88" s="16">
        <v>560000</v>
      </c>
      <c r="S88" s="16">
        <v>560000</v>
      </c>
      <c r="T88" s="16">
        <v>0</v>
      </c>
      <c r="U88" s="16">
        <f t="shared" si="16"/>
        <v>-560000</v>
      </c>
      <c r="V88" s="16">
        <v>0</v>
      </c>
      <c r="W88" s="20">
        <f t="shared" si="17"/>
        <v>0</v>
      </c>
      <c r="X88" s="30"/>
      <c r="Y88" s="16">
        <v>560000</v>
      </c>
      <c r="Z88" s="16">
        <v>0</v>
      </c>
    </row>
    <row r="89" spans="1:26" ht="28.5" outlineLevel="2">
      <c r="A89" s="18" t="s">
        <v>128</v>
      </c>
      <c r="B89" s="23" t="str">
        <f t="shared" si="10"/>
        <v>4</v>
      </c>
      <c r="C89" s="23" t="str">
        <f t="shared" si="11"/>
        <v>02</v>
      </c>
      <c r="D89" s="23" t="str">
        <f t="shared" si="12"/>
        <v>01</v>
      </c>
      <c r="E89" s="18">
        <v>3248</v>
      </c>
      <c r="F89" s="18">
        <v>0</v>
      </c>
      <c r="G89" s="18" t="s">
        <v>131</v>
      </c>
      <c r="H89" s="18">
        <v>14</v>
      </c>
      <c r="I89" s="19" t="s">
        <v>191</v>
      </c>
      <c r="J89" s="33"/>
      <c r="K89" s="16">
        <v>0</v>
      </c>
      <c r="L89" s="16">
        <v>0</v>
      </c>
      <c r="M89" s="16">
        <f t="shared" si="13"/>
        <v>0</v>
      </c>
      <c r="N89" s="16">
        <v>0</v>
      </c>
      <c r="O89" s="20">
        <f t="shared" si="14"/>
        <v>0</v>
      </c>
      <c r="P89" s="30"/>
      <c r="Q89" s="16">
        <v>0</v>
      </c>
      <c r="R89" s="16">
        <v>0</v>
      </c>
      <c r="S89" s="16">
        <v>0</v>
      </c>
      <c r="T89" s="16">
        <v>0</v>
      </c>
      <c r="U89" s="16">
        <f t="shared" si="16"/>
        <v>0</v>
      </c>
      <c r="V89" s="16">
        <v>0</v>
      </c>
      <c r="W89" s="20">
        <f t="shared" si="17"/>
        <v>0</v>
      </c>
      <c r="X89" s="30"/>
      <c r="Y89" s="16">
        <v>10986.97</v>
      </c>
      <c r="Z89" s="16">
        <v>0</v>
      </c>
    </row>
    <row r="90" spans="1:26" ht="28.5" outlineLevel="2">
      <c r="A90" s="18" t="s">
        <v>132</v>
      </c>
      <c r="B90" s="23" t="str">
        <f t="shared" si="10"/>
        <v>4</v>
      </c>
      <c r="C90" s="23" t="str">
        <f t="shared" si="11"/>
        <v>05</v>
      </c>
      <c r="D90" s="23" t="str">
        <f t="shared" si="12"/>
        <v>01</v>
      </c>
      <c r="E90" s="18">
        <v>3250</v>
      </c>
      <c r="F90" s="18">
        <v>1</v>
      </c>
      <c r="G90" s="18" t="s">
        <v>133</v>
      </c>
      <c r="H90" s="18">
        <v>2</v>
      </c>
      <c r="I90" s="19" t="s">
        <v>189</v>
      </c>
      <c r="J90" s="33"/>
      <c r="K90" s="16">
        <v>40748.39</v>
      </c>
      <c r="L90" s="16">
        <v>35937.74</v>
      </c>
      <c r="M90" s="16">
        <f t="shared" si="13"/>
        <v>-4810.6500000000015</v>
      </c>
      <c r="N90" s="16">
        <v>20829.91</v>
      </c>
      <c r="O90" s="20">
        <f t="shared" si="14"/>
        <v>15107.829999999998</v>
      </c>
      <c r="P90" s="30"/>
      <c r="Q90" s="16">
        <v>210173.44</v>
      </c>
      <c r="R90" s="16">
        <v>75720.75</v>
      </c>
      <c r="S90" s="16">
        <v>285894.19</v>
      </c>
      <c r="T90" s="16">
        <v>250061.12</v>
      </c>
      <c r="U90" s="16">
        <f t="shared" si="16"/>
        <v>-35833.07000000001</v>
      </c>
      <c r="V90" s="16">
        <v>220572.26</v>
      </c>
      <c r="W90" s="20">
        <f t="shared" si="17"/>
        <v>29488.859999999986</v>
      </c>
      <c r="X90" s="30"/>
      <c r="Y90" s="16">
        <v>326642.58</v>
      </c>
      <c r="Z90" s="16">
        <v>241402.17</v>
      </c>
    </row>
    <row r="91" spans="1:26" ht="28.5" outlineLevel="2">
      <c r="A91" s="18" t="s">
        <v>128</v>
      </c>
      <c r="B91" s="23" t="str">
        <f t="shared" si="10"/>
        <v>4</v>
      </c>
      <c r="C91" s="23" t="str">
        <f t="shared" si="11"/>
        <v>02</v>
      </c>
      <c r="D91" s="23" t="str">
        <f t="shared" si="12"/>
        <v>01</v>
      </c>
      <c r="E91" s="18">
        <v>3258</v>
      </c>
      <c r="F91" s="18">
        <v>0</v>
      </c>
      <c r="G91" s="18" t="s">
        <v>134</v>
      </c>
      <c r="H91" s="18">
        <v>14</v>
      </c>
      <c r="I91" s="19" t="s">
        <v>191</v>
      </c>
      <c r="J91" s="33"/>
      <c r="K91" s="16">
        <v>12483.8</v>
      </c>
      <c r="L91" s="16">
        <v>12483.8</v>
      </c>
      <c r="M91" s="16">
        <f t="shared" si="13"/>
        <v>0</v>
      </c>
      <c r="N91" s="16">
        <v>12483.8</v>
      </c>
      <c r="O91" s="20">
        <f t="shared" si="14"/>
        <v>0</v>
      </c>
      <c r="P91" s="30"/>
      <c r="Q91" s="16">
        <v>173400</v>
      </c>
      <c r="R91" s="16">
        <v>-12483.8</v>
      </c>
      <c r="S91" s="16">
        <v>160916.2</v>
      </c>
      <c r="T91" s="16">
        <v>160153.63</v>
      </c>
      <c r="U91" s="16">
        <f t="shared" si="16"/>
        <v>-762.570000000007</v>
      </c>
      <c r="V91" s="16">
        <v>86755.27</v>
      </c>
      <c r="W91" s="20">
        <f t="shared" si="17"/>
        <v>73398.36</v>
      </c>
      <c r="X91" s="30"/>
      <c r="Y91" s="16">
        <v>173400</v>
      </c>
      <c r="Z91" s="16">
        <v>99239.07</v>
      </c>
    </row>
    <row r="92" spans="1:26" ht="28.5" outlineLevel="2">
      <c r="A92" s="18" t="s">
        <v>128</v>
      </c>
      <c r="B92" s="23" t="str">
        <f t="shared" si="10"/>
        <v>4</v>
      </c>
      <c r="C92" s="23" t="str">
        <f t="shared" si="11"/>
        <v>02</v>
      </c>
      <c r="D92" s="23" t="str">
        <f t="shared" si="12"/>
        <v>01</v>
      </c>
      <c r="E92" s="18">
        <v>3261</v>
      </c>
      <c r="F92" s="18">
        <v>0</v>
      </c>
      <c r="G92" s="18" t="s">
        <v>135</v>
      </c>
      <c r="H92" s="18">
        <v>14</v>
      </c>
      <c r="I92" s="19" t="s">
        <v>191</v>
      </c>
      <c r="J92" s="33"/>
      <c r="K92" s="16">
        <v>42700</v>
      </c>
      <c r="L92" s="16">
        <v>42700</v>
      </c>
      <c r="M92" s="16">
        <f t="shared" si="13"/>
        <v>0</v>
      </c>
      <c r="N92" s="16">
        <v>42700</v>
      </c>
      <c r="O92" s="20">
        <f t="shared" si="14"/>
        <v>0</v>
      </c>
      <c r="P92" s="30"/>
      <c r="Q92" s="16">
        <v>0</v>
      </c>
      <c r="R92" s="16">
        <v>0</v>
      </c>
      <c r="S92" s="16">
        <v>0</v>
      </c>
      <c r="T92" s="16">
        <v>0</v>
      </c>
      <c r="U92" s="16">
        <f t="shared" si="16"/>
        <v>0</v>
      </c>
      <c r="V92" s="16">
        <v>0</v>
      </c>
      <c r="W92" s="20">
        <f t="shared" si="17"/>
        <v>0</v>
      </c>
      <c r="X92" s="30"/>
      <c r="Y92" s="16">
        <v>42700</v>
      </c>
      <c r="Z92" s="16">
        <v>42700</v>
      </c>
    </row>
    <row r="93" spans="1:26" ht="28.5" outlineLevel="2">
      <c r="A93" s="18" t="s">
        <v>117</v>
      </c>
      <c r="B93" s="23" t="str">
        <f t="shared" si="10"/>
        <v>4</v>
      </c>
      <c r="C93" s="23" t="str">
        <f t="shared" si="11"/>
        <v>03</v>
      </c>
      <c r="D93" s="23" t="str">
        <f t="shared" si="12"/>
        <v>12</v>
      </c>
      <c r="E93" s="18">
        <v>3270</v>
      </c>
      <c r="F93" s="18">
        <v>0</v>
      </c>
      <c r="G93" s="18" t="s">
        <v>136</v>
      </c>
      <c r="H93" s="18">
        <v>14</v>
      </c>
      <c r="I93" s="19" t="s">
        <v>191</v>
      </c>
      <c r="J93" s="33"/>
      <c r="K93" s="16">
        <v>19958.61</v>
      </c>
      <c r="L93" s="16">
        <v>19958.61</v>
      </c>
      <c r="M93" s="16">
        <f t="shared" si="13"/>
        <v>0</v>
      </c>
      <c r="N93" s="16">
        <v>0</v>
      </c>
      <c r="O93" s="20">
        <f t="shared" si="14"/>
        <v>19958.61</v>
      </c>
      <c r="P93" s="30"/>
      <c r="Q93" s="16">
        <v>0</v>
      </c>
      <c r="R93" s="16">
        <v>0</v>
      </c>
      <c r="S93" s="16">
        <v>0</v>
      </c>
      <c r="T93" s="16">
        <v>0</v>
      </c>
      <c r="U93" s="16">
        <f t="shared" si="16"/>
        <v>0</v>
      </c>
      <c r="V93" s="16">
        <v>0</v>
      </c>
      <c r="W93" s="20">
        <f t="shared" si="17"/>
        <v>0</v>
      </c>
      <c r="X93" s="30"/>
      <c r="Y93" s="16">
        <v>19958.61</v>
      </c>
      <c r="Z93" s="16">
        <v>0</v>
      </c>
    </row>
    <row r="94" spans="1:26" ht="42.75" outlineLevel="2">
      <c r="A94" s="18" t="s">
        <v>137</v>
      </c>
      <c r="B94" s="23" t="str">
        <f t="shared" si="10"/>
        <v>4</v>
      </c>
      <c r="C94" s="23" t="str">
        <f t="shared" si="11"/>
        <v>02</v>
      </c>
      <c r="D94" s="23" t="str">
        <f t="shared" si="12"/>
        <v>01</v>
      </c>
      <c r="E94" s="18">
        <v>3272</v>
      </c>
      <c r="F94" s="18">
        <v>0</v>
      </c>
      <c r="G94" s="18" t="s">
        <v>138</v>
      </c>
      <c r="H94" s="18">
        <v>14</v>
      </c>
      <c r="I94" s="19" t="s">
        <v>191</v>
      </c>
      <c r="J94" s="33"/>
      <c r="K94" s="16">
        <v>0</v>
      </c>
      <c r="L94" s="16">
        <v>0</v>
      </c>
      <c r="M94" s="16">
        <f t="shared" si="13"/>
        <v>0</v>
      </c>
      <c r="N94" s="16">
        <v>0</v>
      </c>
      <c r="O94" s="20">
        <f t="shared" si="14"/>
        <v>0</v>
      </c>
      <c r="P94" s="30"/>
      <c r="Q94" s="16">
        <v>140000</v>
      </c>
      <c r="R94" s="16">
        <v>0</v>
      </c>
      <c r="S94" s="16">
        <v>140000</v>
      </c>
      <c r="T94" s="16">
        <v>140000</v>
      </c>
      <c r="U94" s="16">
        <f t="shared" si="16"/>
        <v>0</v>
      </c>
      <c r="V94" s="16">
        <v>0</v>
      </c>
      <c r="W94" s="20">
        <f t="shared" si="17"/>
        <v>140000</v>
      </c>
      <c r="X94" s="30"/>
      <c r="Y94" s="16">
        <v>140000</v>
      </c>
      <c r="Z94" s="16">
        <v>0</v>
      </c>
    </row>
    <row r="95" spans="1:26" ht="22.5" customHeight="1" outlineLevel="1">
      <c r="A95" s="24"/>
      <c r="B95" s="25" t="s">
        <v>203</v>
      </c>
      <c r="C95" s="25"/>
      <c r="D95" s="25"/>
      <c r="E95" s="24"/>
      <c r="F95" s="24"/>
      <c r="G95" s="24" t="s">
        <v>209</v>
      </c>
      <c r="H95" s="24"/>
      <c r="I95" s="26"/>
      <c r="J95" s="34"/>
      <c r="K95" s="27">
        <f>SUBTOTAL(9,K75:K94)</f>
        <v>644122.8200000001</v>
      </c>
      <c r="L95" s="27">
        <f>SUBTOTAL(9,L75:L94)</f>
        <v>639312.17</v>
      </c>
      <c r="M95" s="27">
        <f>SUBTOTAL(9,M75:M94)</f>
        <v>-4810.6500000000015</v>
      </c>
      <c r="N95" s="27">
        <f>SUBTOTAL(9,N75:N94)</f>
        <v>601746.93</v>
      </c>
      <c r="O95" s="27">
        <f>SUBTOTAL(9,O75:O94)</f>
        <v>37565.240000000005</v>
      </c>
      <c r="P95" s="30"/>
      <c r="Q95" s="27">
        <f aca="true" t="shared" si="18" ref="Q95:W95">SUBTOTAL(9,Q75:Q94)</f>
        <v>2267775.46</v>
      </c>
      <c r="R95" s="27">
        <f t="shared" si="18"/>
        <v>688936.4199999999</v>
      </c>
      <c r="S95" s="27">
        <f t="shared" si="18"/>
        <v>2956711.8800000004</v>
      </c>
      <c r="T95" s="27">
        <f t="shared" si="18"/>
        <v>1384756.44</v>
      </c>
      <c r="U95" s="27">
        <f t="shared" si="18"/>
        <v>-1571955.4400000002</v>
      </c>
      <c r="V95" s="27">
        <f t="shared" si="18"/>
        <v>714705.5</v>
      </c>
      <c r="W95" s="27">
        <f t="shared" si="18"/>
        <v>670050.94</v>
      </c>
      <c r="X95" s="30"/>
      <c r="Y95" s="27">
        <f>SUBTOTAL(9,Y75:Y94)</f>
        <v>3739702.53</v>
      </c>
      <c r="Z95" s="27">
        <f>SUBTOTAL(9,Z75:Z94)</f>
        <v>1316452.43</v>
      </c>
    </row>
    <row r="96" spans="1:26" ht="28.5" outlineLevel="2">
      <c r="A96" s="18" t="s">
        <v>141</v>
      </c>
      <c r="B96" s="23" t="str">
        <f t="shared" si="10"/>
        <v>6</v>
      </c>
      <c r="C96" s="23" t="str">
        <f t="shared" si="11"/>
        <v>03</v>
      </c>
      <c r="D96" s="23" t="str">
        <f t="shared" si="12"/>
        <v>01</v>
      </c>
      <c r="E96" s="18">
        <v>3457</v>
      </c>
      <c r="F96" s="18">
        <v>0</v>
      </c>
      <c r="G96" s="18" t="s">
        <v>142</v>
      </c>
      <c r="H96" s="18">
        <v>1</v>
      </c>
      <c r="I96" s="19" t="s">
        <v>188</v>
      </c>
      <c r="J96" s="33"/>
      <c r="K96" s="16">
        <v>73301.61</v>
      </c>
      <c r="L96" s="16">
        <v>73301.61</v>
      </c>
      <c r="M96" s="16">
        <f t="shared" si="13"/>
        <v>0</v>
      </c>
      <c r="N96" s="16">
        <v>73301.61</v>
      </c>
      <c r="O96" s="20">
        <f t="shared" si="14"/>
        <v>0</v>
      </c>
      <c r="P96" s="30"/>
      <c r="Q96" s="16">
        <v>31136.77</v>
      </c>
      <c r="R96" s="16">
        <v>-31136.77</v>
      </c>
      <c r="S96" s="16">
        <v>0</v>
      </c>
      <c r="T96" s="16">
        <v>0</v>
      </c>
      <c r="U96" s="16">
        <f t="shared" si="16"/>
        <v>0</v>
      </c>
      <c r="V96" s="16">
        <v>0</v>
      </c>
      <c r="W96" s="20">
        <f t="shared" si="17"/>
        <v>0</v>
      </c>
      <c r="X96" s="30"/>
      <c r="Y96" s="16">
        <v>73301.61</v>
      </c>
      <c r="Z96" s="16">
        <v>73301.61</v>
      </c>
    </row>
    <row r="97" spans="1:26" ht="28.5" outlineLevel="2">
      <c r="A97" s="18" t="s">
        <v>143</v>
      </c>
      <c r="B97" s="23" t="str">
        <f t="shared" si="10"/>
        <v>6</v>
      </c>
      <c r="C97" s="23" t="str">
        <f t="shared" si="11"/>
        <v>03</v>
      </c>
      <c r="D97" s="23" t="str">
        <f t="shared" si="12"/>
        <v>01</v>
      </c>
      <c r="E97" s="18">
        <v>3469</v>
      </c>
      <c r="F97" s="18">
        <v>0</v>
      </c>
      <c r="G97" s="18" t="s">
        <v>144</v>
      </c>
      <c r="H97" s="18">
        <v>1</v>
      </c>
      <c r="I97" s="19" t="s">
        <v>188</v>
      </c>
      <c r="J97" s="33"/>
      <c r="K97" s="16">
        <v>0</v>
      </c>
      <c r="L97" s="16">
        <v>0</v>
      </c>
      <c r="M97" s="16">
        <f t="shared" si="13"/>
        <v>0</v>
      </c>
      <c r="N97" s="16">
        <v>0</v>
      </c>
      <c r="O97" s="20">
        <f t="shared" si="14"/>
        <v>0</v>
      </c>
      <c r="P97" s="30"/>
      <c r="Q97" s="16">
        <v>200000</v>
      </c>
      <c r="R97" s="16">
        <v>0</v>
      </c>
      <c r="S97" s="16">
        <v>200000</v>
      </c>
      <c r="T97" s="16">
        <v>200000</v>
      </c>
      <c r="U97" s="16">
        <f t="shared" si="16"/>
        <v>0</v>
      </c>
      <c r="V97" s="16">
        <v>0</v>
      </c>
      <c r="W97" s="20">
        <f t="shared" si="17"/>
        <v>200000</v>
      </c>
      <c r="X97" s="30"/>
      <c r="Y97" s="16">
        <v>200000</v>
      </c>
      <c r="Z97" s="16">
        <v>0</v>
      </c>
    </row>
    <row r="98" spans="1:26" ht="28.5" outlineLevel="2">
      <c r="A98" s="18" t="s">
        <v>143</v>
      </c>
      <c r="B98" s="23" t="str">
        <f t="shared" si="10"/>
        <v>6</v>
      </c>
      <c r="C98" s="23" t="str">
        <f t="shared" si="11"/>
        <v>03</v>
      </c>
      <c r="D98" s="23" t="str">
        <f t="shared" si="12"/>
        <v>01</v>
      </c>
      <c r="E98" s="18">
        <v>3470</v>
      </c>
      <c r="F98" s="18">
        <v>0</v>
      </c>
      <c r="G98" s="18" t="s">
        <v>145</v>
      </c>
      <c r="H98" s="18">
        <v>1</v>
      </c>
      <c r="I98" s="19" t="s">
        <v>188</v>
      </c>
      <c r="J98" s="33"/>
      <c r="K98" s="16">
        <v>350000</v>
      </c>
      <c r="L98" s="16">
        <v>350000</v>
      </c>
      <c r="M98" s="16">
        <f t="shared" si="13"/>
        <v>0</v>
      </c>
      <c r="N98" s="16">
        <v>288154.69</v>
      </c>
      <c r="O98" s="20">
        <f t="shared" si="14"/>
        <v>61845.31</v>
      </c>
      <c r="P98" s="30"/>
      <c r="Q98" s="16">
        <v>0</v>
      </c>
      <c r="R98" s="16">
        <v>0</v>
      </c>
      <c r="S98" s="16">
        <v>0</v>
      </c>
      <c r="T98" s="16">
        <v>0</v>
      </c>
      <c r="U98" s="16">
        <f t="shared" si="16"/>
        <v>0</v>
      </c>
      <c r="V98" s="16">
        <v>0</v>
      </c>
      <c r="W98" s="20">
        <f t="shared" si="17"/>
        <v>0</v>
      </c>
      <c r="X98" s="30"/>
      <c r="Y98" s="16">
        <v>350000</v>
      </c>
      <c r="Z98" s="16">
        <v>288154.69</v>
      </c>
    </row>
    <row r="99" spans="1:26" ht="21.75" customHeight="1" outlineLevel="1">
      <c r="A99" s="24"/>
      <c r="B99" s="25" t="s">
        <v>204</v>
      </c>
      <c r="C99" s="25"/>
      <c r="D99" s="25"/>
      <c r="E99" s="24"/>
      <c r="F99" s="24"/>
      <c r="G99" s="24" t="s">
        <v>210</v>
      </c>
      <c r="H99" s="24"/>
      <c r="I99" s="26"/>
      <c r="J99" s="34"/>
      <c r="K99" s="27">
        <f>SUBTOTAL(9,K96:K98)</f>
        <v>423301.61</v>
      </c>
      <c r="L99" s="27">
        <f>SUBTOTAL(9,L96:L98)</f>
        <v>423301.61</v>
      </c>
      <c r="M99" s="27">
        <f>SUBTOTAL(9,M96:M98)</f>
        <v>0</v>
      </c>
      <c r="N99" s="27">
        <f>SUBTOTAL(9,N96:N98)</f>
        <v>361456.3</v>
      </c>
      <c r="O99" s="27">
        <f>SUBTOTAL(9,O96:O98)</f>
        <v>61845.31</v>
      </c>
      <c r="P99" s="30"/>
      <c r="Q99" s="27">
        <f aca="true" t="shared" si="19" ref="Q99:W99">SUBTOTAL(9,Q96:Q98)</f>
        <v>231136.77</v>
      </c>
      <c r="R99" s="27">
        <f t="shared" si="19"/>
        <v>-31136.77</v>
      </c>
      <c r="S99" s="27">
        <f t="shared" si="19"/>
        <v>200000</v>
      </c>
      <c r="T99" s="27">
        <f t="shared" si="19"/>
        <v>200000</v>
      </c>
      <c r="U99" s="27">
        <f t="shared" si="19"/>
        <v>0</v>
      </c>
      <c r="V99" s="27">
        <f t="shared" si="19"/>
        <v>0</v>
      </c>
      <c r="W99" s="27">
        <f t="shared" si="19"/>
        <v>200000</v>
      </c>
      <c r="X99" s="30"/>
      <c r="Y99" s="27">
        <f>SUBTOTAL(9,Y96:Y98)</f>
        <v>623301.61</v>
      </c>
      <c r="Z99" s="27">
        <f>SUBTOTAL(9,Z96:Z98)</f>
        <v>361456.3</v>
      </c>
    </row>
    <row r="100" spans="1:26" ht="28.5" outlineLevel="2">
      <c r="A100" s="18" t="s">
        <v>139</v>
      </c>
      <c r="B100" s="23" t="str">
        <f>MID($A100,1,1)</f>
        <v>7</v>
      </c>
      <c r="C100" s="23" t="str">
        <f>MID($A100,3,2)</f>
        <v>01</v>
      </c>
      <c r="D100" s="23" t="str">
        <f>MID($A100,6,2)</f>
        <v>01</v>
      </c>
      <c r="E100" s="18">
        <v>3400</v>
      </c>
      <c r="F100" s="18">
        <v>0</v>
      </c>
      <c r="G100" s="18" t="s">
        <v>140</v>
      </c>
      <c r="H100" s="18">
        <v>1</v>
      </c>
      <c r="I100" s="19" t="s">
        <v>188</v>
      </c>
      <c r="J100" s="33"/>
      <c r="K100" s="16">
        <v>0</v>
      </c>
      <c r="L100" s="16">
        <v>0</v>
      </c>
      <c r="M100" s="16">
        <f>L100-K100</f>
        <v>0</v>
      </c>
      <c r="N100" s="16">
        <v>0</v>
      </c>
      <c r="O100" s="20">
        <f>L100-N100</f>
        <v>0</v>
      </c>
      <c r="P100" s="30"/>
      <c r="Q100" s="16">
        <v>300000</v>
      </c>
      <c r="R100" s="16">
        <v>0</v>
      </c>
      <c r="S100" s="16">
        <v>300000</v>
      </c>
      <c r="T100" s="16">
        <v>0</v>
      </c>
      <c r="U100" s="16">
        <f>T100-S100</f>
        <v>-300000</v>
      </c>
      <c r="V100" s="16">
        <v>0</v>
      </c>
      <c r="W100" s="20">
        <f>T100-V100</f>
        <v>0</v>
      </c>
      <c r="X100" s="30"/>
      <c r="Y100" s="16">
        <v>300000</v>
      </c>
      <c r="Z100" s="16">
        <v>0</v>
      </c>
    </row>
    <row r="101" spans="1:26" ht="21" customHeight="1" outlineLevel="1">
      <c r="A101" s="24"/>
      <c r="B101" s="25" t="s">
        <v>205</v>
      </c>
      <c r="C101" s="25"/>
      <c r="D101" s="25"/>
      <c r="E101" s="24"/>
      <c r="F101" s="24"/>
      <c r="G101" s="24" t="s">
        <v>211</v>
      </c>
      <c r="H101" s="24"/>
      <c r="I101" s="26"/>
      <c r="J101" s="34"/>
      <c r="K101" s="27">
        <f>SUBTOTAL(9,K100:K100)</f>
        <v>0</v>
      </c>
      <c r="L101" s="27">
        <f>SUBTOTAL(9,L100:L100)</f>
        <v>0</v>
      </c>
      <c r="M101" s="27">
        <f>SUBTOTAL(9,M100:M100)</f>
        <v>0</v>
      </c>
      <c r="N101" s="27">
        <f>SUBTOTAL(9,N100:N100)</f>
        <v>0</v>
      </c>
      <c r="O101" s="27">
        <f>SUBTOTAL(9,O100:O100)</f>
        <v>0</v>
      </c>
      <c r="P101" s="30"/>
      <c r="Q101" s="27">
        <f aca="true" t="shared" si="20" ref="Q101:W101">SUBTOTAL(9,Q100:Q100)</f>
        <v>300000</v>
      </c>
      <c r="R101" s="27">
        <f t="shared" si="20"/>
        <v>0</v>
      </c>
      <c r="S101" s="27">
        <f t="shared" si="20"/>
        <v>300000</v>
      </c>
      <c r="T101" s="27">
        <f t="shared" si="20"/>
        <v>0</v>
      </c>
      <c r="U101" s="27">
        <f t="shared" si="20"/>
        <v>-300000</v>
      </c>
      <c r="V101" s="27">
        <f t="shared" si="20"/>
        <v>0</v>
      </c>
      <c r="W101" s="27">
        <f t="shared" si="20"/>
        <v>0</v>
      </c>
      <c r="X101" s="30"/>
      <c r="Y101" s="27">
        <f>SUBTOTAL(9,Y100:Y100)</f>
        <v>300000</v>
      </c>
      <c r="Z101" s="27">
        <f>SUBTOTAL(9,Z100:Z100)</f>
        <v>0</v>
      </c>
    </row>
    <row r="102" spans="1:26" ht="28.5" outlineLevel="2">
      <c r="A102" s="18" t="s">
        <v>146</v>
      </c>
      <c r="B102" s="23" t="str">
        <f t="shared" si="10"/>
        <v>9</v>
      </c>
      <c r="C102" s="23" t="str">
        <f t="shared" si="11"/>
        <v>01</v>
      </c>
      <c r="D102" s="23" t="str">
        <f t="shared" si="12"/>
        <v>02</v>
      </c>
      <c r="E102" s="18">
        <v>3840</v>
      </c>
      <c r="F102" s="18">
        <v>0</v>
      </c>
      <c r="G102" s="18" t="s">
        <v>147</v>
      </c>
      <c r="H102" s="18">
        <v>1</v>
      </c>
      <c r="I102" s="19" t="s">
        <v>188</v>
      </c>
      <c r="J102" s="33"/>
      <c r="K102" s="16">
        <v>0</v>
      </c>
      <c r="L102" s="16">
        <v>0</v>
      </c>
      <c r="M102" s="16">
        <f t="shared" si="13"/>
        <v>0</v>
      </c>
      <c r="N102" s="16">
        <v>0</v>
      </c>
      <c r="O102" s="20">
        <f t="shared" si="14"/>
        <v>0</v>
      </c>
      <c r="P102" s="30"/>
      <c r="Q102" s="16">
        <v>130000</v>
      </c>
      <c r="R102" s="16">
        <v>0</v>
      </c>
      <c r="S102" s="16">
        <v>130000</v>
      </c>
      <c r="T102" s="16">
        <v>67169.94</v>
      </c>
      <c r="U102" s="16">
        <f t="shared" si="16"/>
        <v>-62830.06</v>
      </c>
      <c r="V102" s="16">
        <v>67169.94</v>
      </c>
      <c r="W102" s="20">
        <f t="shared" si="17"/>
        <v>0</v>
      </c>
      <c r="X102" s="30"/>
      <c r="Y102" s="16">
        <v>130000</v>
      </c>
      <c r="Z102" s="16">
        <v>67169.94</v>
      </c>
    </row>
    <row r="103" spans="1:26" ht="28.5" outlineLevel="2">
      <c r="A103" s="18" t="s">
        <v>148</v>
      </c>
      <c r="B103" s="23" t="str">
        <f t="shared" si="10"/>
        <v>9</v>
      </c>
      <c r="C103" s="23" t="str">
        <f t="shared" si="11"/>
        <v>01</v>
      </c>
      <c r="D103" s="23" t="str">
        <f t="shared" si="12"/>
        <v>02</v>
      </c>
      <c r="E103" s="18">
        <v>3850</v>
      </c>
      <c r="F103" s="18">
        <v>0</v>
      </c>
      <c r="G103" s="18" t="s">
        <v>149</v>
      </c>
      <c r="H103" s="18">
        <v>1</v>
      </c>
      <c r="I103" s="19" t="s">
        <v>188</v>
      </c>
      <c r="J103" s="33"/>
      <c r="K103" s="16">
        <v>0</v>
      </c>
      <c r="L103" s="16">
        <v>0</v>
      </c>
      <c r="M103" s="16">
        <f t="shared" si="13"/>
        <v>0</v>
      </c>
      <c r="N103" s="16">
        <v>0</v>
      </c>
      <c r="O103" s="20">
        <f t="shared" si="14"/>
        <v>0</v>
      </c>
      <c r="P103" s="30"/>
      <c r="Q103" s="16">
        <v>180000</v>
      </c>
      <c r="R103" s="16">
        <v>0</v>
      </c>
      <c r="S103" s="16">
        <v>180000</v>
      </c>
      <c r="T103" s="16">
        <v>127789.92</v>
      </c>
      <c r="U103" s="16">
        <f t="shared" si="16"/>
        <v>-52210.08</v>
      </c>
      <c r="V103" s="16">
        <v>127789.92</v>
      </c>
      <c r="W103" s="20">
        <f t="shared" si="17"/>
        <v>0</v>
      </c>
      <c r="X103" s="30"/>
      <c r="Y103" s="16">
        <v>180000</v>
      </c>
      <c r="Z103" s="16">
        <v>127789.92</v>
      </c>
    </row>
    <row r="104" spans="1:26" ht="28.5" outlineLevel="2">
      <c r="A104" s="18" t="s">
        <v>150</v>
      </c>
      <c r="B104" s="23" t="str">
        <f t="shared" si="10"/>
        <v>9</v>
      </c>
      <c r="C104" s="23" t="str">
        <f t="shared" si="11"/>
        <v>01</v>
      </c>
      <c r="D104" s="23" t="str">
        <f t="shared" si="12"/>
        <v>01</v>
      </c>
      <c r="E104" s="18">
        <v>3860</v>
      </c>
      <c r="F104" s="18">
        <v>0</v>
      </c>
      <c r="G104" s="18" t="s">
        <v>151</v>
      </c>
      <c r="H104" s="18">
        <v>1</v>
      </c>
      <c r="I104" s="19" t="s">
        <v>188</v>
      </c>
      <c r="J104" s="33"/>
      <c r="K104" s="16">
        <v>0</v>
      </c>
      <c r="L104" s="16">
        <v>0</v>
      </c>
      <c r="M104" s="16">
        <f t="shared" si="13"/>
        <v>0</v>
      </c>
      <c r="N104" s="16">
        <v>0</v>
      </c>
      <c r="O104" s="20">
        <f t="shared" si="14"/>
        <v>0</v>
      </c>
      <c r="P104" s="30"/>
      <c r="Q104" s="16">
        <v>10000</v>
      </c>
      <c r="R104" s="16">
        <v>0</v>
      </c>
      <c r="S104" s="16">
        <v>10000</v>
      </c>
      <c r="T104" s="16">
        <v>1809.3</v>
      </c>
      <c r="U104" s="16">
        <f t="shared" si="16"/>
        <v>-8190.7</v>
      </c>
      <c r="V104" s="16">
        <v>1809.3</v>
      </c>
      <c r="W104" s="20">
        <f t="shared" si="17"/>
        <v>0</v>
      </c>
      <c r="X104" s="30"/>
      <c r="Y104" s="16">
        <v>10000</v>
      </c>
      <c r="Z104" s="16">
        <v>1809.3</v>
      </c>
    </row>
    <row r="105" spans="1:26" ht="28.5" outlineLevel="2">
      <c r="A105" s="18" t="s">
        <v>152</v>
      </c>
      <c r="B105" s="23" t="str">
        <f t="shared" si="10"/>
        <v>9</v>
      </c>
      <c r="C105" s="23" t="str">
        <f t="shared" si="11"/>
        <v>01</v>
      </c>
      <c r="D105" s="23" t="str">
        <f t="shared" si="12"/>
        <v>99</v>
      </c>
      <c r="E105" s="18">
        <v>3865</v>
      </c>
      <c r="F105" s="18">
        <v>0</v>
      </c>
      <c r="G105" s="18" t="s">
        <v>153</v>
      </c>
      <c r="H105" s="18">
        <v>1</v>
      </c>
      <c r="I105" s="19" t="s">
        <v>188</v>
      </c>
      <c r="J105" s="33"/>
      <c r="K105" s="16">
        <v>0</v>
      </c>
      <c r="L105" s="16">
        <v>0</v>
      </c>
      <c r="M105" s="16">
        <f t="shared" si="13"/>
        <v>0</v>
      </c>
      <c r="N105" s="16">
        <v>0</v>
      </c>
      <c r="O105" s="20">
        <f t="shared" si="14"/>
        <v>0</v>
      </c>
      <c r="P105" s="30"/>
      <c r="Q105" s="16">
        <v>150000</v>
      </c>
      <c r="R105" s="16">
        <v>0</v>
      </c>
      <c r="S105" s="16">
        <v>150000</v>
      </c>
      <c r="T105" s="16">
        <v>2825.14</v>
      </c>
      <c r="U105" s="16">
        <f t="shared" si="16"/>
        <v>-147174.86</v>
      </c>
      <c r="V105" s="16">
        <v>2825.14</v>
      </c>
      <c r="W105" s="20">
        <f t="shared" si="17"/>
        <v>0</v>
      </c>
      <c r="X105" s="30"/>
      <c r="Y105" s="16">
        <v>150000</v>
      </c>
      <c r="Z105" s="16">
        <v>2825.14</v>
      </c>
    </row>
    <row r="106" spans="1:26" ht="28.5" outlineLevel="2">
      <c r="A106" s="18" t="s">
        <v>154</v>
      </c>
      <c r="B106" s="23" t="str">
        <f t="shared" si="10"/>
        <v>9</v>
      </c>
      <c r="C106" s="23" t="str">
        <f t="shared" si="11"/>
        <v>02</v>
      </c>
      <c r="D106" s="23" t="str">
        <f t="shared" si="12"/>
        <v>04</v>
      </c>
      <c r="E106" s="18">
        <v>3870</v>
      </c>
      <c r="F106" s="18">
        <v>0</v>
      </c>
      <c r="G106" s="18" t="s">
        <v>155</v>
      </c>
      <c r="H106" s="18">
        <v>16</v>
      </c>
      <c r="I106" s="19" t="s">
        <v>192</v>
      </c>
      <c r="J106" s="33"/>
      <c r="K106" s="16">
        <v>0</v>
      </c>
      <c r="L106" s="16">
        <v>0</v>
      </c>
      <c r="M106" s="16">
        <f t="shared" si="13"/>
        <v>0</v>
      </c>
      <c r="N106" s="16">
        <v>0</v>
      </c>
      <c r="O106" s="20">
        <f t="shared" si="14"/>
        <v>0</v>
      </c>
      <c r="P106" s="30"/>
      <c r="Q106" s="16">
        <v>100000</v>
      </c>
      <c r="R106" s="16">
        <v>0</v>
      </c>
      <c r="S106" s="16">
        <v>100000</v>
      </c>
      <c r="T106" s="16">
        <v>0</v>
      </c>
      <c r="U106" s="16">
        <f t="shared" si="16"/>
        <v>-100000</v>
      </c>
      <c r="V106" s="16">
        <v>0</v>
      </c>
      <c r="W106" s="20">
        <f t="shared" si="17"/>
        <v>0</v>
      </c>
      <c r="X106" s="30"/>
      <c r="Y106" s="16">
        <v>100000</v>
      </c>
      <c r="Z106" s="16">
        <v>0</v>
      </c>
    </row>
    <row r="107" spans="1:26" ht="28.5" outlineLevel="2">
      <c r="A107" s="18" t="s">
        <v>156</v>
      </c>
      <c r="B107" s="23" t="str">
        <f t="shared" si="10"/>
        <v>9</v>
      </c>
      <c r="C107" s="23" t="str">
        <f t="shared" si="11"/>
        <v>01</v>
      </c>
      <c r="D107" s="23" t="str">
        <f t="shared" si="12"/>
        <v>03</v>
      </c>
      <c r="E107" s="18">
        <v>3880</v>
      </c>
      <c r="F107" s="18">
        <v>0</v>
      </c>
      <c r="G107" s="18" t="s">
        <v>157</v>
      </c>
      <c r="H107" s="18">
        <v>1</v>
      </c>
      <c r="I107" s="19" t="s">
        <v>188</v>
      </c>
      <c r="J107" s="33"/>
      <c r="K107" s="16">
        <v>0</v>
      </c>
      <c r="L107" s="16">
        <v>0</v>
      </c>
      <c r="M107" s="16">
        <f t="shared" si="13"/>
        <v>0</v>
      </c>
      <c r="N107" s="16">
        <v>0</v>
      </c>
      <c r="O107" s="20">
        <f t="shared" si="14"/>
        <v>0</v>
      </c>
      <c r="P107" s="30"/>
      <c r="Q107" s="16">
        <v>100000</v>
      </c>
      <c r="R107" s="16">
        <v>0</v>
      </c>
      <c r="S107" s="16">
        <v>100000</v>
      </c>
      <c r="T107" s="16">
        <v>22857.41</v>
      </c>
      <c r="U107" s="16">
        <f t="shared" si="16"/>
        <v>-77142.59</v>
      </c>
      <c r="V107" s="16">
        <v>22857.41</v>
      </c>
      <c r="W107" s="20">
        <f t="shared" si="17"/>
        <v>0</v>
      </c>
      <c r="X107" s="30"/>
      <c r="Y107" s="16">
        <v>100000</v>
      </c>
      <c r="Z107" s="16">
        <v>22857.41</v>
      </c>
    </row>
    <row r="108" spans="1:26" ht="28.5" outlineLevel="2">
      <c r="A108" s="18" t="s">
        <v>158</v>
      </c>
      <c r="B108" s="23" t="str">
        <f t="shared" si="10"/>
        <v>9</v>
      </c>
      <c r="C108" s="23" t="str">
        <f t="shared" si="11"/>
        <v>02</v>
      </c>
      <c r="D108" s="23" t="str">
        <f t="shared" si="12"/>
        <v>99</v>
      </c>
      <c r="E108" s="18">
        <v>3889</v>
      </c>
      <c r="F108" s="18">
        <v>0</v>
      </c>
      <c r="G108" s="18" t="s">
        <v>159</v>
      </c>
      <c r="H108" s="18">
        <v>1</v>
      </c>
      <c r="I108" s="19" t="s">
        <v>188</v>
      </c>
      <c r="J108" s="33"/>
      <c r="K108" s="16">
        <v>1846.9</v>
      </c>
      <c r="L108" s="16">
        <v>1846.9</v>
      </c>
      <c r="M108" s="16">
        <f t="shared" si="13"/>
        <v>0</v>
      </c>
      <c r="N108" s="16">
        <v>1846.9</v>
      </c>
      <c r="O108" s="20">
        <f t="shared" si="14"/>
        <v>0</v>
      </c>
      <c r="P108" s="30"/>
      <c r="Q108" s="16">
        <v>30000</v>
      </c>
      <c r="R108" s="16">
        <v>0</v>
      </c>
      <c r="S108" s="16">
        <v>30000</v>
      </c>
      <c r="T108" s="16">
        <v>11249.3</v>
      </c>
      <c r="U108" s="16">
        <f t="shared" si="16"/>
        <v>-18750.7</v>
      </c>
      <c r="V108" s="16">
        <v>10090.79</v>
      </c>
      <c r="W108" s="20">
        <f t="shared" si="17"/>
        <v>1158.5099999999984</v>
      </c>
      <c r="X108" s="30"/>
      <c r="Y108" s="16">
        <v>31846.9</v>
      </c>
      <c r="Z108" s="16">
        <v>11937.69</v>
      </c>
    </row>
    <row r="109" spans="1:26" ht="28.5" outlineLevel="2">
      <c r="A109" s="18" t="s">
        <v>158</v>
      </c>
      <c r="B109" s="23" t="str">
        <f t="shared" si="10"/>
        <v>9</v>
      </c>
      <c r="C109" s="23" t="str">
        <f t="shared" si="11"/>
        <v>02</v>
      </c>
      <c r="D109" s="23" t="str">
        <f t="shared" si="12"/>
        <v>99</v>
      </c>
      <c r="E109" s="18">
        <v>3900</v>
      </c>
      <c r="F109" s="18">
        <v>0</v>
      </c>
      <c r="G109" s="18" t="s">
        <v>160</v>
      </c>
      <c r="H109" s="18">
        <v>1</v>
      </c>
      <c r="I109" s="19" t="s">
        <v>188</v>
      </c>
      <c r="J109" s="33"/>
      <c r="K109" s="16">
        <v>0</v>
      </c>
      <c r="L109" s="16">
        <v>0</v>
      </c>
      <c r="M109" s="16">
        <f t="shared" si="13"/>
        <v>0</v>
      </c>
      <c r="N109" s="16">
        <v>0</v>
      </c>
      <c r="O109" s="20">
        <f t="shared" si="14"/>
        <v>0</v>
      </c>
      <c r="P109" s="30"/>
      <c r="Q109" s="16">
        <v>245000</v>
      </c>
      <c r="R109" s="16">
        <v>0</v>
      </c>
      <c r="S109" s="16">
        <v>245000</v>
      </c>
      <c r="T109" s="16">
        <v>64698.68</v>
      </c>
      <c r="U109" s="16">
        <f t="shared" si="16"/>
        <v>-180301.32</v>
      </c>
      <c r="V109" s="16">
        <v>64698.68</v>
      </c>
      <c r="W109" s="20">
        <f t="shared" si="17"/>
        <v>0</v>
      </c>
      <c r="X109" s="30"/>
      <c r="Y109" s="16">
        <v>245000</v>
      </c>
      <c r="Z109" s="16">
        <v>64698.68</v>
      </c>
    </row>
    <row r="110" spans="1:26" ht="28.5" outlineLevel="2">
      <c r="A110" s="18" t="s">
        <v>161</v>
      </c>
      <c r="B110" s="23" t="str">
        <f t="shared" si="10"/>
        <v>9</v>
      </c>
      <c r="C110" s="23" t="str">
        <f t="shared" si="11"/>
        <v>02</v>
      </c>
      <c r="D110" s="23" t="str">
        <f t="shared" si="12"/>
        <v>02</v>
      </c>
      <c r="E110" s="18">
        <v>3910</v>
      </c>
      <c r="F110" s="18">
        <v>0</v>
      </c>
      <c r="G110" s="18" t="s">
        <v>162</v>
      </c>
      <c r="H110" s="18">
        <v>1</v>
      </c>
      <c r="I110" s="19" t="s">
        <v>188</v>
      </c>
      <c r="J110" s="33"/>
      <c r="K110" s="16">
        <v>0</v>
      </c>
      <c r="L110" s="16">
        <v>0</v>
      </c>
      <c r="M110" s="16">
        <f t="shared" si="13"/>
        <v>0</v>
      </c>
      <c r="N110" s="16">
        <v>0</v>
      </c>
      <c r="O110" s="20">
        <f t="shared" si="14"/>
        <v>0</v>
      </c>
      <c r="P110" s="30"/>
      <c r="Q110" s="16">
        <v>10000</v>
      </c>
      <c r="R110" s="16">
        <v>0</v>
      </c>
      <c r="S110" s="16">
        <v>10000</v>
      </c>
      <c r="T110" s="16">
        <v>0</v>
      </c>
      <c r="U110" s="16">
        <f t="shared" si="16"/>
        <v>-10000</v>
      </c>
      <c r="V110" s="16">
        <v>0</v>
      </c>
      <c r="W110" s="20">
        <f t="shared" si="17"/>
        <v>0</v>
      </c>
      <c r="X110" s="30"/>
      <c r="Y110" s="16">
        <v>10000</v>
      </c>
      <c r="Z110" s="16">
        <v>0</v>
      </c>
    </row>
    <row r="111" spans="1:26" ht="28.5" outlineLevel="2">
      <c r="A111" s="18" t="s">
        <v>165</v>
      </c>
      <c r="B111" s="23" t="str">
        <f t="shared" si="10"/>
        <v>9</v>
      </c>
      <c r="C111" s="23" t="str">
        <f t="shared" si="11"/>
        <v>01</v>
      </c>
      <c r="D111" s="23" t="str">
        <f t="shared" si="12"/>
        <v>01</v>
      </c>
      <c r="E111" s="18">
        <v>3922</v>
      </c>
      <c r="F111" s="18">
        <v>0</v>
      </c>
      <c r="G111" s="18" t="s">
        <v>163</v>
      </c>
      <c r="H111" s="18">
        <v>1</v>
      </c>
      <c r="I111" s="19" t="s">
        <v>188</v>
      </c>
      <c r="J111" s="33"/>
      <c r="K111" s="16">
        <v>0</v>
      </c>
      <c r="L111" s="16">
        <v>0</v>
      </c>
      <c r="M111" s="16">
        <f t="shared" si="13"/>
        <v>0</v>
      </c>
      <c r="N111" s="16">
        <v>0</v>
      </c>
      <c r="O111" s="20">
        <f t="shared" si="14"/>
        <v>0</v>
      </c>
      <c r="P111" s="30"/>
      <c r="Q111" s="16">
        <v>350000</v>
      </c>
      <c r="R111" s="16">
        <v>21000</v>
      </c>
      <c r="S111" s="16">
        <v>371000</v>
      </c>
      <c r="T111" s="16">
        <v>390262.98</v>
      </c>
      <c r="U111" s="16">
        <f t="shared" si="16"/>
        <v>19262.97999999998</v>
      </c>
      <c r="V111" s="16">
        <v>390262.98</v>
      </c>
      <c r="W111" s="20">
        <f t="shared" si="17"/>
        <v>0</v>
      </c>
      <c r="X111" s="30"/>
      <c r="Y111" s="16">
        <v>371000</v>
      </c>
      <c r="Z111" s="16">
        <v>390262.98</v>
      </c>
    </row>
    <row r="112" spans="1:26" ht="28.5" outlineLevel="2">
      <c r="A112" s="18" t="s">
        <v>165</v>
      </c>
      <c r="B112" s="23" t="str">
        <f t="shared" si="10"/>
        <v>9</v>
      </c>
      <c r="C112" s="23" t="str">
        <f t="shared" si="11"/>
        <v>01</v>
      </c>
      <c r="D112" s="23" t="str">
        <f t="shared" si="12"/>
        <v>01</v>
      </c>
      <c r="E112" s="18">
        <v>3923</v>
      </c>
      <c r="F112" s="18">
        <v>0</v>
      </c>
      <c r="G112" s="18" t="s">
        <v>164</v>
      </c>
      <c r="H112" s="18">
        <v>1</v>
      </c>
      <c r="I112" s="19" t="s">
        <v>188</v>
      </c>
      <c r="J112" s="33"/>
      <c r="K112" s="16">
        <v>0</v>
      </c>
      <c r="L112" s="16">
        <v>0</v>
      </c>
      <c r="M112" s="16">
        <f t="shared" si="13"/>
        <v>0</v>
      </c>
      <c r="N112" s="16">
        <v>0</v>
      </c>
      <c r="O112" s="20">
        <f t="shared" si="14"/>
        <v>0</v>
      </c>
      <c r="P112" s="30"/>
      <c r="Q112" s="16">
        <v>40000</v>
      </c>
      <c r="R112" s="16">
        <v>0</v>
      </c>
      <c r="S112" s="16">
        <v>40000</v>
      </c>
      <c r="T112" s="16">
        <v>13381.57</v>
      </c>
      <c r="U112" s="16">
        <f t="shared" si="16"/>
        <v>-26618.43</v>
      </c>
      <c r="V112" s="16">
        <v>13381.57</v>
      </c>
      <c r="W112" s="20">
        <f t="shared" si="17"/>
        <v>0</v>
      </c>
      <c r="X112" s="30"/>
      <c r="Y112" s="16">
        <v>40000</v>
      </c>
      <c r="Z112" s="16">
        <v>13381.57</v>
      </c>
    </row>
    <row r="113" spans="1:26" ht="28.5" outlineLevel="2">
      <c r="A113" s="18" t="s">
        <v>166</v>
      </c>
      <c r="B113" s="23" t="str">
        <f t="shared" si="10"/>
        <v>9</v>
      </c>
      <c r="C113" s="23" t="str">
        <f t="shared" si="11"/>
        <v>01</v>
      </c>
      <c r="D113" s="23" t="str">
        <f t="shared" si="12"/>
        <v>99</v>
      </c>
      <c r="E113" s="18">
        <v>3950</v>
      </c>
      <c r="F113" s="18">
        <v>0</v>
      </c>
      <c r="G113" s="18" t="s">
        <v>167</v>
      </c>
      <c r="H113" s="18">
        <v>1</v>
      </c>
      <c r="I113" s="19" t="s">
        <v>188</v>
      </c>
      <c r="J113" s="33"/>
      <c r="K113" s="16">
        <v>492.85</v>
      </c>
      <c r="L113" s="16">
        <v>492.85</v>
      </c>
      <c r="M113" s="16">
        <f t="shared" si="13"/>
        <v>0</v>
      </c>
      <c r="N113" s="16">
        <v>492.85</v>
      </c>
      <c r="O113" s="20">
        <f t="shared" si="14"/>
        <v>0</v>
      </c>
      <c r="P113" s="30"/>
      <c r="Q113" s="16">
        <v>5000</v>
      </c>
      <c r="R113" s="16">
        <v>0</v>
      </c>
      <c r="S113" s="16">
        <v>5000</v>
      </c>
      <c r="T113" s="16">
        <v>592.85</v>
      </c>
      <c r="U113" s="16">
        <f t="shared" si="16"/>
        <v>-4407.15</v>
      </c>
      <c r="V113" s="16">
        <v>225</v>
      </c>
      <c r="W113" s="20">
        <f t="shared" si="17"/>
        <v>367.85</v>
      </c>
      <c r="X113" s="30"/>
      <c r="Y113" s="16">
        <v>5492.85</v>
      </c>
      <c r="Z113" s="16">
        <v>717.85</v>
      </c>
    </row>
    <row r="114" spans="1:26" ht="28.5" outlineLevel="2">
      <c r="A114" s="18" t="s">
        <v>158</v>
      </c>
      <c r="B114" s="23" t="str">
        <f t="shared" si="10"/>
        <v>9</v>
      </c>
      <c r="C114" s="23" t="str">
        <f t="shared" si="11"/>
        <v>02</v>
      </c>
      <c r="D114" s="23" t="str">
        <f t="shared" si="12"/>
        <v>99</v>
      </c>
      <c r="E114" s="18">
        <v>3970</v>
      </c>
      <c r="F114" s="18">
        <v>0</v>
      </c>
      <c r="G114" s="18" t="s">
        <v>168</v>
      </c>
      <c r="H114" s="18">
        <v>16</v>
      </c>
      <c r="I114" s="19" t="s">
        <v>192</v>
      </c>
      <c r="J114" s="33"/>
      <c r="K114" s="16">
        <v>0</v>
      </c>
      <c r="L114" s="16">
        <v>0</v>
      </c>
      <c r="M114" s="16">
        <f t="shared" si="13"/>
        <v>0</v>
      </c>
      <c r="N114" s="16">
        <v>0</v>
      </c>
      <c r="O114" s="20">
        <f t="shared" si="14"/>
        <v>0</v>
      </c>
      <c r="P114" s="30"/>
      <c r="Q114" s="16">
        <v>10000</v>
      </c>
      <c r="R114" s="16">
        <v>0</v>
      </c>
      <c r="S114" s="16">
        <v>10000</v>
      </c>
      <c r="T114" s="16">
        <v>890</v>
      </c>
      <c r="U114" s="16">
        <f t="shared" si="16"/>
        <v>-9110</v>
      </c>
      <c r="V114" s="16">
        <v>890</v>
      </c>
      <c r="W114" s="20">
        <f t="shared" si="17"/>
        <v>0</v>
      </c>
      <c r="X114" s="30"/>
      <c r="Y114" s="16">
        <v>10000</v>
      </c>
      <c r="Z114" s="16">
        <v>890</v>
      </c>
    </row>
    <row r="115" spans="1:26" ht="19.5" customHeight="1" outlineLevel="1">
      <c r="A115" s="24"/>
      <c r="B115" s="25" t="s">
        <v>202</v>
      </c>
      <c r="C115" s="25"/>
      <c r="D115" s="25"/>
      <c r="E115" s="24"/>
      <c r="F115" s="24"/>
      <c r="G115" s="24" t="s">
        <v>212</v>
      </c>
      <c r="H115" s="24"/>
      <c r="I115" s="26"/>
      <c r="J115" s="38"/>
      <c r="K115" s="27">
        <f>SUBTOTAL(9,K102:K114)</f>
        <v>2339.75</v>
      </c>
      <c r="L115" s="27">
        <f>SUBTOTAL(9,L102:L114)</f>
        <v>2339.75</v>
      </c>
      <c r="M115" s="27">
        <f>SUBTOTAL(9,M102:M114)</f>
        <v>0</v>
      </c>
      <c r="N115" s="27">
        <f>SUBTOTAL(9,N102:N114)</f>
        <v>2339.75</v>
      </c>
      <c r="O115" s="27">
        <f>SUBTOTAL(9,O102:O114)</f>
        <v>0</v>
      </c>
      <c r="P115" s="30"/>
      <c r="Q115" s="27">
        <f aca="true" t="shared" si="21" ref="Q115:W115">SUBTOTAL(9,Q102:Q114)</f>
        <v>1360000</v>
      </c>
      <c r="R115" s="27">
        <f t="shared" si="21"/>
        <v>21000</v>
      </c>
      <c r="S115" s="27">
        <f t="shared" si="21"/>
        <v>1381000</v>
      </c>
      <c r="T115" s="27">
        <f t="shared" si="21"/>
        <v>703527.0899999999</v>
      </c>
      <c r="U115" s="27">
        <f t="shared" si="21"/>
        <v>-677472.91</v>
      </c>
      <c r="V115" s="27">
        <f t="shared" si="21"/>
        <v>702000.7299999999</v>
      </c>
      <c r="W115" s="27">
        <f t="shared" si="21"/>
        <v>1526.3599999999983</v>
      </c>
      <c r="X115" s="30"/>
      <c r="Y115" s="27">
        <f>SUBTOTAL(9,Y102:Y114)</f>
        <v>1383339.75</v>
      </c>
      <c r="Z115" s="27">
        <f>SUBTOTAL(9,Z102:Z114)</f>
        <v>704340.48</v>
      </c>
    </row>
    <row r="116" spans="1:26" ht="21.75" customHeight="1" outlineLevel="1">
      <c r="A116" s="51" t="s">
        <v>197</v>
      </c>
      <c r="B116" s="52"/>
      <c r="C116" s="52"/>
      <c r="D116" s="52"/>
      <c r="E116" s="52"/>
      <c r="F116" s="52"/>
      <c r="G116" s="52"/>
      <c r="H116" s="52"/>
      <c r="I116" s="53"/>
      <c r="J116" s="39"/>
      <c r="K116" s="28">
        <f>SUBTOTAL(9,K2:K115)</f>
        <v>2221177.99</v>
      </c>
      <c r="L116" s="28">
        <f>SUBTOTAL(9,L2:L115)</f>
        <v>2216367.3400000003</v>
      </c>
      <c r="M116" s="28">
        <f>SUBTOTAL(9,M2:M115)</f>
        <v>-4810.6500000000015</v>
      </c>
      <c r="N116" s="28">
        <f>SUBTOTAL(9,N2:N115)</f>
        <v>1984983.4100000001</v>
      </c>
      <c r="O116" s="28">
        <f>SUBTOTAL(9,O2:O115)</f>
        <v>231383.93</v>
      </c>
      <c r="P116" s="31"/>
      <c r="Q116" s="28">
        <f aca="true" t="shared" si="22" ref="Q116:W116">SUBTOTAL(9,Q2:Q115)</f>
        <v>8316021.300000001</v>
      </c>
      <c r="R116" s="28">
        <f t="shared" si="22"/>
        <v>2567636.07</v>
      </c>
      <c r="S116" s="28">
        <f t="shared" si="22"/>
        <v>10883657.37</v>
      </c>
      <c r="T116" s="28">
        <f t="shared" si="22"/>
        <v>6075837.3500000015</v>
      </c>
      <c r="U116" s="28">
        <f t="shared" si="22"/>
        <v>-2710354.16</v>
      </c>
      <c r="V116" s="28">
        <f t="shared" si="22"/>
        <v>4967942.99</v>
      </c>
      <c r="W116" s="28">
        <f t="shared" si="22"/>
        <v>1107894.36</v>
      </c>
      <c r="X116" s="31"/>
      <c r="Y116" s="28">
        <f>SUBTOTAL(9,Y2:Y115)</f>
        <v>13104466.49</v>
      </c>
      <c r="Z116" s="28">
        <f>SUBTOTAL(9,Z2:Z115)</f>
        <v>6952926.4</v>
      </c>
    </row>
  </sheetData>
  <sheetProtection/>
  <autoFilter ref="A2:Z115"/>
  <mergeCells count="13">
    <mergeCell ref="Y1:Z1"/>
    <mergeCell ref="A1:A2"/>
    <mergeCell ref="B1:B2"/>
    <mergeCell ref="C1:C2"/>
    <mergeCell ref="D1:D2"/>
    <mergeCell ref="E1:E2"/>
    <mergeCell ref="F1:F2"/>
    <mergeCell ref="A116:I116"/>
    <mergeCell ref="G1:G2"/>
    <mergeCell ref="H1:H2"/>
    <mergeCell ref="I1:I2"/>
    <mergeCell ref="K1:O1"/>
    <mergeCell ref="Q1:W1"/>
  </mergeCells>
  <printOptions/>
  <pageMargins left="0.3937007874015748" right="0.35433070866141736" top="0.7874015748031497" bottom="0.3937007874015748" header="0.3937007874015748" footer="0.1968503937007874"/>
  <pageSetup fitToHeight="0" fitToWidth="1" horizontalDpi="600" verticalDpi="600" orientation="landscape" paperSize="8" scale="60" r:id="rId1"/>
  <headerFooter>
    <oddHeader>&amp;C&amp;"-,Grassetto"&amp;24&amp;K03-023COMUNE DI CASTELLO DI GODEGO: RENDICONTO 2020 - ENTRATE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Quagliotto</dc:creator>
  <cp:keywords/>
  <dc:description/>
  <cp:lastModifiedBy>Roberto Quagliotto</cp:lastModifiedBy>
  <cp:lastPrinted>2021-04-12T07:57:56Z</cp:lastPrinted>
  <dcterms:created xsi:type="dcterms:W3CDTF">2021-04-11T09:43:47Z</dcterms:created>
  <dcterms:modified xsi:type="dcterms:W3CDTF">2021-04-19T08:59:57Z</dcterms:modified>
  <cp:category/>
  <cp:version/>
  <cp:contentType/>
  <cp:contentStatus/>
</cp:coreProperties>
</file>